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pschug\Downloads\"/>
    </mc:Choice>
  </mc:AlternateContent>
  <xr:revisionPtr revIDLastSave="0" documentId="13_ncr:1_{743A1145-DF25-451C-B8BE-F3C0BEC4C199}" xr6:coauthVersionLast="47" xr6:coauthVersionMax="47" xr10:uidLastSave="{00000000-0000-0000-0000-000000000000}"/>
  <bookViews>
    <workbookView xWindow="-108" yWindow="-108" windowWidth="23256" windowHeight="13896" xr2:uid="{5FD0632D-8D7C-4DDA-ADAB-B29120897549}"/>
  </bookViews>
  <sheets>
    <sheet name="User defined ID" sheetId="3" r:id="rId1"/>
    <sheet name="Readme" sheetId="4" r:id="rId2"/>
    <sheet name="Formel" sheetId="1" state="hidden" r:id="rId3"/>
    <sheet name="Geräte" sheetId="2" state="hidden" r:id="rId4"/>
  </sheets>
  <definedNames>
    <definedName name="_xlnm.Print_Area" localSheetId="1">Readme!$A$1:$W$86</definedName>
    <definedName name="Ds">Formel!$C$6</definedName>
    <definedName name="DurchmesserKunde">Formel!$D$4</definedName>
    <definedName name="DurchmesserRef">Formel!$C$5</definedName>
    <definedName name="EingabeZoll">Formel!$E$4</definedName>
    <definedName name="Eintauchtiefe">Formel!$C$7</definedName>
    <definedName name="MBE">Formel!$D$8</definedName>
    <definedName name="Umrechnungsfaktor">Formel!$C$8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3" l="1"/>
  <c r="C10" i="3"/>
  <c r="D18" i="3" l="1"/>
  <c r="B11" i="3"/>
  <c r="B15" i="3"/>
  <c r="C6" i="1"/>
  <c r="D4" i="1"/>
  <c r="B18" i="3" l="1"/>
  <c r="C5" i="1"/>
  <c r="D14" i="3"/>
  <c r="D10" i="3"/>
  <c r="C8" i="1" l="1"/>
  <c r="B21" i="3" s="1"/>
</calcChain>
</file>

<file path=xl/sharedStrings.xml><?xml version="1.0" encoding="utf-8"?>
<sst xmlns="http://schemas.openxmlformats.org/spreadsheetml/2006/main" count="264" uniqueCount="172">
  <si>
    <r>
      <rPr>
        <b/>
        <sz val="11"/>
        <color rgb="FFFF0000"/>
        <rFont val="Calibri"/>
        <family val="2"/>
        <scheme val="minor"/>
      </rPr>
      <t>Ds</t>
    </r>
    <r>
      <rPr>
        <b/>
        <sz val="11"/>
        <color theme="1"/>
        <rFont val="Calibri"/>
        <family val="2"/>
        <scheme val="minor"/>
      </rPr>
      <t xml:space="preserve"> [m] laut Datenblatt</t>
    </r>
  </si>
  <si>
    <r>
      <rPr>
        <b/>
        <sz val="11"/>
        <color theme="4"/>
        <rFont val="Calibri"/>
        <family val="2"/>
        <scheme val="minor"/>
      </rPr>
      <t xml:space="preserve">DurchmesserRef </t>
    </r>
    <r>
      <rPr>
        <b/>
        <sz val="11"/>
        <color theme="1"/>
        <rFont val="Calibri"/>
        <family val="2"/>
        <scheme val="minor"/>
      </rPr>
      <t>[m]</t>
    </r>
  </si>
  <si>
    <r>
      <rPr>
        <b/>
        <sz val="11"/>
        <color rgb="FF7030A0"/>
        <rFont val="Calibri"/>
        <family val="2"/>
        <scheme val="minor"/>
      </rPr>
      <t>Eintauchtiefe</t>
    </r>
    <r>
      <rPr>
        <b/>
        <sz val="11"/>
        <color theme="1"/>
        <rFont val="Calibri"/>
        <family val="2"/>
        <scheme val="minor"/>
      </rPr>
      <t>[m] laut Datenblatt</t>
    </r>
  </si>
  <si>
    <r>
      <rPr>
        <b/>
        <sz val="11"/>
        <color theme="7" tint="0.39997558519241921"/>
        <rFont val="Calibri"/>
        <family val="2"/>
        <scheme val="minor"/>
      </rPr>
      <t>Umrechnungsfaktor</t>
    </r>
    <r>
      <rPr>
        <sz val="11"/>
        <color theme="1"/>
        <rFont val="Calibri"/>
        <family val="2"/>
        <scheme val="minor"/>
      </rPr>
      <t xml:space="preserve"> Hofheim - Kunde:</t>
    </r>
  </si>
  <si>
    <r>
      <rPr>
        <b/>
        <sz val="11"/>
        <color rgb="FFFBC9F5"/>
        <rFont val="Calibri"/>
        <family val="2"/>
        <scheme val="minor"/>
      </rPr>
      <t>DurchmesserKunde</t>
    </r>
    <r>
      <rPr>
        <b/>
        <sz val="11"/>
        <color theme="1"/>
        <rFont val="Calibri"/>
        <family val="2"/>
        <scheme val="minor"/>
      </rPr>
      <t xml:space="preserve"> [mm]</t>
    </r>
  </si>
  <si>
    <t>Umparametrierung des PITe für andere Rohrinnendurchmesser</t>
  </si>
  <si>
    <t>D1H</t>
  </si>
  <si>
    <t>D1Z</t>
  </si>
  <si>
    <t>D1F</t>
  </si>
  <si>
    <t>D2H</t>
  </si>
  <si>
    <t>D2F</t>
  </si>
  <si>
    <t>D3H</t>
  </si>
  <si>
    <t>D3F</t>
  </si>
  <si>
    <t>D4H</t>
  </si>
  <si>
    <t>A80</t>
  </si>
  <si>
    <t>A1H</t>
  </si>
  <si>
    <t>A1Z</t>
  </si>
  <si>
    <t>A1F</t>
  </si>
  <si>
    <t>A2H</t>
  </si>
  <si>
    <t>A2F</t>
  </si>
  <si>
    <t>A3H</t>
  </si>
  <si>
    <t>A4H</t>
  </si>
  <si>
    <t>Axx</t>
  </si>
  <si>
    <t>inch</t>
  </si>
  <si>
    <t>mm</t>
  </si>
  <si>
    <t>Bitte wählen Sie Ihre Einheit aus / Please choose your unit:</t>
  </si>
  <si>
    <t>Gerätegröße</t>
  </si>
  <si>
    <t>Innendurchmesser</t>
  </si>
  <si>
    <t>D80</t>
  </si>
  <si>
    <t>A3F</t>
  </si>
  <si>
    <t>Dxx</t>
  </si>
  <si>
    <t>manuelle Eingabe:</t>
  </si>
  <si>
    <t>manual input:</t>
  </si>
  <si>
    <t>Ihr Rohr / Your Pipe</t>
  </si>
  <si>
    <t>Ihr Gerät / Your device</t>
  </si>
  <si>
    <t>Ihr maximal möglicher Durchfluss / your maximum possible flow</t>
  </si>
  <si>
    <t>Ihr Umrechnungsfaktor / your conversion factor</t>
  </si>
  <si>
    <t xml:space="preserve"> ---</t>
  </si>
  <si>
    <t>Converter for user defined inner pipe diameter
PITe + U-PACE</t>
  </si>
  <si>
    <t>Eingabe Ihres eigentlichen Rohrinnendurchmessers / User defined inner pipe diameter of your pipe</t>
  </si>
  <si>
    <t>Nennweitencode (Innendurchmesser) werkseitig eingestellt für das Ihnen vorliegende Gerät</t>
  </si>
  <si>
    <t>Normal size code (inner pipe diameter) as factory programmed for your device</t>
  </si>
  <si>
    <t xml:space="preserve">Bitte beachten Sie, dass Sie den Wert für das Messbereichsende und -anfang im Gerät nicht ändern können. </t>
  </si>
  <si>
    <t>Insbesondere bedeutet dies:</t>
  </si>
  <si>
    <t xml:space="preserve"> - Ihre Analogausgänge für Spannung und Strom müssen Sie in der U-PACE anpassen</t>
  </si>
  <si>
    <t xml:space="preserve"> - Ihren Frequenzausgang müssen Sie in der U-PACE anpassen</t>
  </si>
  <si>
    <t>Please note that you cannot change the value for the end and start of the measuring range in the device.</t>
  </si>
  <si>
    <t>In particular this means:</t>
  </si>
  <si>
    <t xml:space="preserve"> - You must adapt your frequency output in the U-PACE</t>
  </si>
  <si>
    <t xml:space="preserve"> - The overflow function no longer works correctly:</t>
  </si>
  <si>
    <t xml:space="preserve">  - Die Overflowfunktion arbeitet nicht mehr korrekt:</t>
  </si>
  <si>
    <t xml:space="preserve"> - Sie müssen den Cutoff in der U-PACE an Ihren neuen Messbereichsanfang anpassen</t>
  </si>
  <si>
    <t xml:space="preserve"> - You must adjust the cutoff in the U-PACE to your new start of the measuring range</t>
  </si>
  <si>
    <t xml:space="preserve">Beispiel zum Einstellen aller Ausgänge über Anpassung durch die USER Einheit
</t>
  </si>
  <si>
    <t>Beispielwerte:</t>
  </si>
  <si>
    <t>Sie haben geordert:</t>
  </si>
  <si>
    <t>Ihr Rohr hat:</t>
  </si>
  <si>
    <t>109 mm</t>
  </si>
  <si>
    <t>107,1 mm</t>
  </si>
  <si>
    <t>Gerätecode</t>
  </si>
  <si>
    <t>324m³/h</t>
  </si>
  <si>
    <t>32,4m³/h</t>
  </si>
  <si>
    <t>336m³/h</t>
  </si>
  <si>
    <t>33,6m³/h</t>
  </si>
  <si>
    <t>Cutoff U-PACE</t>
  </si>
  <si>
    <t>Ihr Gerät ist voreingestellt in den Ausgängen auf:</t>
  </si>
  <si>
    <t>20mA</t>
  </si>
  <si>
    <t>10V</t>
  </si>
  <si>
    <t>0mA</t>
  </si>
  <si>
    <t>4mA</t>
  </si>
  <si>
    <t>0V</t>
  </si>
  <si>
    <t>0Hz</t>
  </si>
  <si>
    <t>max. Hz</t>
  </si>
  <si>
    <t>2V</t>
  </si>
  <si>
    <t>Ausgang:</t>
  </si>
  <si>
    <t>Wert [m³/h]</t>
  </si>
  <si>
    <t xml:space="preserve">Ausgang 1 ist nun also so umzustellen, dass der 20mA - Punkt </t>
  </si>
  <si>
    <t>Sie möchten keine Werte unterhalb Ihres Messbereichsanfangs sehen:</t>
  </si>
  <si>
    <t>Cutoff ist von 32,4m³/h auf 33,6m³/h zu erhöhen</t>
  </si>
  <si>
    <t>Sie möchten nun 20mA bei 10m/s auf Ausgang 1 haben:</t>
  </si>
  <si>
    <t>Ebenso wird bei 1m/s mehr Medium durch Ihr Rohr fließen, Ihr minimaler Durchfluss ist</t>
  </si>
  <si>
    <t>ebenfalls höher als im Gerät hinterlegt.</t>
  </si>
  <si>
    <t>Ebenso wird bei 1m/s weniger Medium durch Ihr Rohr fließen, Ihr minimaler Durchfluss ist</t>
  </si>
  <si>
    <t>ebenfalls niedriger als im Gerät hinterlegt.</t>
  </si>
  <si>
    <t>Sie haben Ihr Gerät über IO-Link angeschlossen und wollen den Overflowstatus verwenden:</t>
  </si>
  <si>
    <t>Ihr Gerät liefert den Status "Overflow" bei einem Durchfluss von 10% über Messbereichsende</t>
  </si>
  <si>
    <t xml:space="preserve">Es ist nicht möglich diesen Wert über die U-PACE Elektronik einzustellen. </t>
  </si>
  <si>
    <t>106 mm</t>
  </si>
  <si>
    <t>318m³/h</t>
  </si>
  <si>
    <t>31,8m³/h</t>
  </si>
  <si>
    <t>bei 318m³/h statt bei 324m³/h liegt</t>
  </si>
  <si>
    <t>Cutoff ist von 32,4m³/h auf 31,8m³/h zu erniedrigen</t>
  </si>
  <si>
    <t>Diese Einstellung ist nicht möglich</t>
  </si>
  <si>
    <t xml:space="preserve"> - Bestellen Sie ein auf Ihre Rohrgröße parametriertes Gerät</t>
  </si>
  <si>
    <t xml:space="preserve"> - Order a device parameterized to your pipe size</t>
  </si>
  <si>
    <t xml:space="preserve"> - Ist dies nicht möglich, bestellen Sie ein Gerät mit größerem Rohrinnendurchmesser als der Ihres Rohres </t>
  </si>
  <si>
    <t xml:space="preserve">   - If this ist not possible, order a device with a larger inner pipe diameter than your pipe </t>
  </si>
  <si>
    <t xml:space="preserve">Aufgrund Ihres größeren Rohrinnenduchmessers wird bei 10m/s mehr Medium durch Ihr </t>
  </si>
  <si>
    <t>Overflowstatus wird gesetzt bei: 324*1,10 = 356,4m³/h</t>
  </si>
  <si>
    <t>Ihr Overflowstatus wird nicht korrekt an Ihre Steuerung geliefert.</t>
  </si>
  <si>
    <t>Overflowstatus wäre korrekt bei: 318*1,10 = 349,8m³/h</t>
  </si>
  <si>
    <t>minimaler Durchfluss 1m/s</t>
  </si>
  <si>
    <t>maximaler Durchfluss 10m/s</t>
  </si>
  <si>
    <t>Messbereichsanfang: 1m/s</t>
  </si>
  <si>
    <t>Messbereichsende: 10m/s</t>
  </si>
  <si>
    <t>Beispiel 1: Ihr Rohrinnendurchmesser ist größer als der im Gerät hinterlegte Innendurchmesser</t>
  </si>
  <si>
    <t>Beispiel 2: Ihr Rohrinnendurchmesser ist kleiner als der im Gerät hinterlegte Innendurchmesser</t>
  </si>
  <si>
    <t>In Ihrem Gerät sind ab Werk folgende Werte hinterlegt:</t>
  </si>
  <si>
    <t>Example 1: Your pipe inner diameter is larger than the inner diameter stored in the device</t>
  </si>
  <si>
    <t>Start of measuring range: 1m/s</t>
  </si>
  <si>
    <t>End of measuring range: 10m/s</t>
  </si>
  <si>
    <t>Example values:</t>
  </si>
  <si>
    <t>you have ordered:</t>
  </si>
  <si>
    <t>your pipe has:</t>
  </si>
  <si>
    <t>inner diameter</t>
  </si>
  <si>
    <t>device code</t>
  </si>
  <si>
    <t>minimal flow 1m/s</t>
  </si>
  <si>
    <t>maximum flow 10m/s</t>
  </si>
  <si>
    <t>121 galUS/h</t>
  </si>
  <si>
    <t>132 galUS/h</t>
  </si>
  <si>
    <t>Output:</t>
  </si>
  <si>
    <t>Value [galUS/h]</t>
  </si>
  <si>
    <t>This setting is not possible</t>
  </si>
  <si>
    <t>You do not want to see any values ​​below the start of your measuring range:</t>
  </si>
  <si>
    <t>You have connected your device via IO-Link and want to use the overflow status:</t>
  </si>
  <si>
    <t>Overflow status is set at: 121galUS/h*1.10 = 133.1galUS/h</t>
  </si>
  <si>
    <t>Cutoff is to be increased from 12.1galUS/h to 13.2galUS/h</t>
  </si>
  <si>
    <t>13.2 galUS/h</t>
  </si>
  <si>
    <t>4.2 inch</t>
  </si>
  <si>
    <t>4.026 inch</t>
  </si>
  <si>
    <t>12.1 galUS/h</t>
  </si>
  <si>
    <t>12.1galUS/h</t>
  </si>
  <si>
    <t>Your device returns the status "Overflow" at a flow rate of 10% above the end of the measuring range</t>
  </si>
  <si>
    <t>Overflow status would be correct at: 132galUS/h*1.10 = 145.2galUS/h</t>
  </si>
  <si>
    <t>Overflowstatus wird gesetzt bei: 324m³/h*1,10 = 356,4m³/h</t>
  </si>
  <si>
    <t>Overflowstatus wäre korrekt bei: 336m²/h*1,10 = 369,6m³/h</t>
  </si>
  <si>
    <t>It is not possible to set this value via the U-PACE electronics.</t>
  </si>
  <si>
    <t>Your overflow status is not delivered correctly to your controller.</t>
  </si>
  <si>
    <t>3.9 inch</t>
  </si>
  <si>
    <t>114 galUS/h</t>
  </si>
  <si>
    <t>11.4 galUS/h</t>
  </si>
  <si>
    <t>You now want to have 20mA at 10m/s on Output 1:</t>
  </si>
  <si>
    <t>Cutoff is to be decreased from 12.1galUS/h to 11.4galUS/h</t>
  </si>
  <si>
    <t>Output 1 must now be adjusted so that the 20mA point</t>
  </si>
  <si>
    <t>is at 114galUS/h instead of 121galUS/h</t>
  </si>
  <si>
    <t>Overflow status would be correct at: 114galUS/h*1.10 = 125.4galUS/h</t>
  </si>
  <si>
    <t>Dxx (User Defined)</t>
  </si>
  <si>
    <t>Axx (User Defined)</t>
  </si>
  <si>
    <t>Diese werden durch Nutzung der Einheit "USER" nicht mehr zu Ihrem realen Durchfluss passen.</t>
  </si>
  <si>
    <t>By using the unit "USER", these will no longer match your real flow.</t>
  </si>
  <si>
    <t xml:space="preserve"> - Die Farbänderung des Displays erfolgt am falschen Durchflusswert - siehe Blatt "Readme"</t>
  </si>
  <si>
    <t>Example for setting all outputs via adjustment by "USER definded" unit</t>
  </si>
  <si>
    <t>The following values ​​have been saved in your device at the factory:</t>
  </si>
  <si>
    <t>Likewise, at 1m/s more medium will flow through your pipe, your minimum flow will also be higher than saved in the device.</t>
  </si>
  <si>
    <t>Example 2: Your pipe inner diameter is smaller than the inner diameter saved in the device</t>
  </si>
  <si>
    <t>Likewise, at 1m/s less medium will flow through your pipe, your minimum flow will also be lower than saved in the device.</t>
  </si>
  <si>
    <t>Your device is preset to the following outputs:</t>
  </si>
  <si>
    <t xml:space="preserve"> - IO-Link outputs the error message "Overflow" at the wrong flow value - see sheet "Readme"</t>
  </si>
  <si>
    <t>Due to your larger inner pipe diameter, more medium will flow through your pipe at 10m/s.</t>
  </si>
  <si>
    <t>Due to your smaller inner pipe diameter, less medium will flow through your pipe at 10m/s.</t>
  </si>
  <si>
    <t>Your maximum flow rate will be lower than what is saved in the device.</t>
  </si>
  <si>
    <t>Rohr fließen. Ihr maximaler Durchfluss ist somit niedriger als im Gerät hinterlegt.</t>
  </si>
  <si>
    <t xml:space="preserve">Aufgrund Ihres kleineren Rohrinnenduchmessers wird bei 10m/s weniger Medium durch Ihr </t>
  </si>
  <si>
    <t xml:space="preserve"> - You must adapt your analogue outputs for voltage and current in the U-PACE</t>
  </si>
  <si>
    <t xml:space="preserve"> -  The display colour changes at the wrong flow value - see sheet "Readme"</t>
  </si>
  <si>
    <t xml:space="preserve"> - IO-Link gibt die Fehlermeldung "Overflow" am falschen Durchflusswert aus - siehe Blatt "Readme"</t>
  </si>
  <si>
    <r>
      <t>Um Ihr Gerät auf Ihre Rohrgröße zu parametrieren stellen Sie die Einheit von</t>
    </r>
    <r>
      <rPr>
        <u/>
        <sz val="11"/>
        <rFont val="Calibri"/>
        <family val="2"/>
        <scheme val="minor"/>
      </rPr>
      <t xml:space="preserve"> Durchfluss</t>
    </r>
    <r>
      <rPr>
        <sz val="11"/>
        <rFont val="Calibri"/>
        <family val="2"/>
        <scheme val="minor"/>
      </rPr>
      <t xml:space="preserve">, </t>
    </r>
    <r>
      <rPr>
        <u/>
        <sz val="11"/>
        <rFont val="Calibri"/>
        <family val="2"/>
        <scheme val="minor"/>
      </rPr>
      <t>Volumen</t>
    </r>
  </si>
  <si>
    <r>
      <t xml:space="preserve">und </t>
    </r>
    <r>
      <rPr>
        <u/>
        <sz val="11"/>
        <rFont val="Calibri"/>
        <family val="2"/>
        <scheme val="minor"/>
      </rPr>
      <t>Teilvolumen</t>
    </r>
    <r>
      <rPr>
        <sz val="11"/>
        <rFont val="Calibri"/>
        <family val="2"/>
        <scheme val="minor"/>
      </rPr>
      <t xml:space="preserve"> auf "USER" und geben dort den Umrechnungsfaktor ein.</t>
    </r>
  </si>
  <si>
    <t>and enter the conversion factor.</t>
  </si>
  <si>
    <r>
      <t>To parameterize your device to your pipe size, set the unit of F</t>
    </r>
    <r>
      <rPr>
        <u/>
        <sz val="11"/>
        <rFont val="Calibri"/>
        <family val="2"/>
        <scheme val="minor"/>
      </rPr>
      <t>low</t>
    </r>
    <r>
      <rPr>
        <sz val="11"/>
        <rFont val="Calibri"/>
        <family val="2"/>
        <scheme val="minor"/>
      </rPr>
      <t>, V</t>
    </r>
    <r>
      <rPr>
        <u/>
        <sz val="11"/>
        <rFont val="Calibri"/>
        <family val="2"/>
        <scheme val="minor"/>
      </rPr>
      <t>olume</t>
    </r>
    <r>
      <rPr>
        <sz val="11"/>
        <rFont val="Calibri"/>
        <family val="2"/>
        <scheme val="minor"/>
      </rPr>
      <t xml:space="preserve"> and </t>
    </r>
    <r>
      <rPr>
        <u/>
        <sz val="11"/>
        <rFont val="Calibri"/>
        <family val="2"/>
        <scheme val="minor"/>
      </rPr>
      <t>Partial</t>
    </r>
    <r>
      <rPr>
        <sz val="11"/>
        <rFont val="Calibri"/>
        <family val="2"/>
        <scheme val="minor"/>
      </rPr>
      <t xml:space="preserve"> Volume to "USER" </t>
    </r>
  </si>
  <si>
    <t>Rohr fließen. Ihr maximaler Durchfluss bei 10 m/s ist somit höher als im Gerät hinterlegt.</t>
  </si>
  <si>
    <t>Your maximum flow rate at 10 m/s will be higher than what is saved in the device.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</si>
</sst>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 &quot;m3/h&quot;"/>
    <numFmt numFmtId="165" formatCode="0.0000"/>
    <numFmt numFmtId="166" formatCode="[$-407]General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1"/>
    </font>
    <font>
      <b/>
      <sz val="11"/>
      <color theme="4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b/>
      <sz val="11"/>
      <color rgb="FFFBC9F5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166" fontId="4" fillId="0" borderId="0"/>
  </cellStyleXfs>
  <cellXfs count="88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/>
    </xf>
    <xf numFmtId="49" fontId="0" fillId="0" borderId="0" xfId="0" applyNumberFormat="1"/>
    <xf numFmtId="49" fontId="0" fillId="4" borderId="0" xfId="0" applyNumberFormat="1" applyFill="1"/>
    <xf numFmtId="0" fontId="0" fillId="4" borderId="0" xfId="0" applyFill="1"/>
    <xf numFmtId="0" fontId="0" fillId="5" borderId="0" xfId="0" applyFill="1" applyProtection="1">
      <protection locked="0"/>
    </xf>
    <xf numFmtId="49" fontId="0" fillId="5" borderId="0" xfId="0" applyNumberFormat="1" applyFill="1" applyProtection="1">
      <protection locked="0"/>
    </xf>
    <xf numFmtId="0" fontId="0" fillId="0" borderId="0" xfId="0" applyProtection="1">
      <protection locked="0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1" fillId="2" borderId="8" xfId="0" applyFont="1" applyFill="1" applyBorder="1" applyAlignment="1" applyProtection="1">
      <alignment wrapText="1"/>
      <protection hidden="1"/>
    </xf>
    <xf numFmtId="0" fontId="1" fillId="2" borderId="7" xfId="0" applyFont="1" applyFill="1" applyBorder="1" applyProtection="1">
      <protection hidden="1"/>
    </xf>
    <xf numFmtId="0" fontId="1" fillId="3" borderId="2" xfId="0" applyFont="1" applyFill="1" applyBorder="1" applyAlignment="1" applyProtection="1">
      <alignment horizontal="right"/>
      <protection hidden="1"/>
    </xf>
    <xf numFmtId="165" fontId="1" fillId="3" borderId="1" xfId="0" applyNumberFormat="1" applyFont="1" applyFill="1" applyBorder="1" applyProtection="1">
      <protection hidden="1"/>
    </xf>
    <xf numFmtId="0" fontId="1" fillId="3" borderId="1" xfId="0" applyFont="1" applyFill="1" applyBorder="1" applyProtection="1">
      <protection hidden="1"/>
    </xf>
    <xf numFmtId="0" fontId="1" fillId="3" borderId="6" xfId="0" applyFont="1" applyFill="1" applyBorder="1" applyAlignment="1" applyProtection="1">
      <alignment horizontal="right"/>
      <protection hidden="1"/>
    </xf>
    <xf numFmtId="0" fontId="1" fillId="3" borderId="5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1" fillId="2" borderId="4" xfId="0" applyFont="1" applyFill="1" applyBorder="1" applyProtection="1">
      <protection hidden="1"/>
    </xf>
    <xf numFmtId="0" fontId="10" fillId="0" borderId="0" xfId="0" applyFont="1" applyAlignment="1" applyProtection="1">
      <alignment vertical="top"/>
      <protection hidden="1"/>
    </xf>
    <xf numFmtId="0" fontId="10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>
      <alignment horizontal="left" indent="3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6" borderId="0" xfId="0" applyFont="1" applyFill="1" applyAlignment="1">
      <alignment horizontal="center" vertical="top" wrapText="1"/>
    </xf>
    <xf numFmtId="0" fontId="0" fillId="6" borderId="0" xfId="0" applyFill="1"/>
    <xf numFmtId="0" fontId="0" fillId="6" borderId="0" xfId="0" applyFill="1" applyAlignment="1">
      <alignment vertical="top"/>
    </xf>
    <xf numFmtId="0" fontId="0" fillId="0" borderId="18" xfId="0" applyBorder="1"/>
    <xf numFmtId="0" fontId="0" fillId="0" borderId="11" xfId="0" applyBorder="1"/>
    <xf numFmtId="0" fontId="0" fillId="0" borderId="15" xfId="0" applyBorder="1"/>
    <xf numFmtId="0" fontId="0" fillId="0" borderId="17" xfId="0" applyBorder="1"/>
    <xf numFmtId="0" fontId="0" fillId="0" borderId="10" xfId="0" applyBorder="1"/>
    <xf numFmtId="0" fontId="0" fillId="0" borderId="22" xfId="0" applyBorder="1" applyAlignment="1">
      <alignment horizontal="center" vertical="top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/>
    <xf numFmtId="0" fontId="1" fillId="0" borderId="0" xfId="0" applyFont="1" applyAlignment="1">
      <alignment horizontal="left" indent="3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3"/>
    </xf>
    <xf numFmtId="0" fontId="1" fillId="0" borderId="0" xfId="0" applyFont="1" applyAlignment="1">
      <alignment horizontal="left" vertical="center" indent="4"/>
    </xf>
    <xf numFmtId="0" fontId="0" fillId="0" borderId="0" xfId="0" applyAlignment="1">
      <alignment horizontal="left" indent="5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/>
    </xf>
    <xf numFmtId="0" fontId="0" fillId="0" borderId="0" xfId="0" applyAlignment="1">
      <alignment horizontal="left" indent="6"/>
    </xf>
    <xf numFmtId="0" fontId="0" fillId="0" borderId="0" xfId="0" applyAlignment="1">
      <alignment horizontal="left" indent="9"/>
    </xf>
    <xf numFmtId="0" fontId="13" fillId="0" borderId="0" xfId="0" applyFont="1"/>
    <xf numFmtId="0" fontId="13" fillId="0" borderId="0" xfId="0" applyFont="1" applyAlignment="1">
      <alignment horizontal="left" indent="9"/>
    </xf>
    <xf numFmtId="0" fontId="13" fillId="0" borderId="0" xfId="0" applyFont="1" applyAlignment="1">
      <alignment horizontal="left" vertical="center" indent="5"/>
    </xf>
    <xf numFmtId="0" fontId="13" fillId="0" borderId="0" xfId="0" applyFont="1" applyAlignment="1">
      <alignment horizontal="left" vertical="center" indent="8"/>
    </xf>
    <xf numFmtId="0" fontId="15" fillId="0" borderId="0" xfId="0" applyFont="1"/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" fillId="0" borderId="10" xfId="0" applyFont="1" applyBorder="1" applyAlignment="1" applyProtection="1">
      <alignment horizontal="right"/>
      <protection hidden="1"/>
    </xf>
    <xf numFmtId="0" fontId="1" fillId="0" borderId="9" xfId="0" applyFont="1" applyBorder="1" applyAlignment="1" applyProtection="1">
      <alignment horizontal="right"/>
      <protection hidden="1"/>
    </xf>
    <xf numFmtId="0" fontId="1" fillId="3" borderId="25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0" borderId="9" xfId="0" applyFont="1" applyBorder="1" applyAlignment="1" applyProtection="1">
      <alignment horizontal="left"/>
      <protection hidden="1"/>
    </xf>
    <xf numFmtId="0" fontId="1" fillId="0" borderId="11" xfId="0" applyFont="1" applyBorder="1" applyAlignment="1" applyProtection="1">
      <alignment horizontal="left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14" xfId="0" applyFont="1" applyBorder="1" applyAlignment="1" applyProtection="1">
      <alignment horizontal="center"/>
      <protection hidden="1"/>
    </xf>
    <xf numFmtId="0" fontId="0" fillId="0" borderId="10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3" xfId="0" applyBorder="1" applyAlignment="1">
      <alignment horizontal="right"/>
    </xf>
    <xf numFmtId="0" fontId="0" fillId="0" borderId="8" xfId="0" applyBorder="1" applyAlignment="1">
      <alignment horizontal="right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 wrapText="1"/>
      <protection hidden="1"/>
    </xf>
  </cellXfs>
  <cellStyles count="3">
    <cellStyle name="Excel Built-in Normal" xfId="2" xr:uid="{0CA18D53-0CE4-48E7-AD27-72DD5E436D92}"/>
    <cellStyle name="Standard" xfId="0" builtinId="0"/>
    <cellStyle name="Standard 2" xfId="1" xr:uid="{D1917832-BBE4-45AC-A249-7B6844C52076}"/>
  </cellStyles>
  <dxfs count="8"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BC9F5"/>
      <color rgb="FF7EC234"/>
      <color rgb="FF66FF66"/>
      <color rgb="FFFFCC99"/>
      <color rgb="FFA66B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754380</xdr:colOff>
      <xdr:row>1</xdr:row>
      <xdr:rowOff>601980</xdr:rowOff>
    </xdr:to>
    <xdr:sp macro="" textlink="">
      <xdr:nvSpPr>
        <xdr:cNvPr id="2071" name="AutoShape 23" descr="Hier Klicken um die Seite den Favoriten hinzuzufügen">
          <a:extLst>
            <a:ext uri="{FF2B5EF4-FFF2-40B4-BE49-F238E27FC236}">
              <a16:creationId xmlns:a16="http://schemas.microsoft.com/office/drawing/2014/main" id="{26C8C477-BF70-5F4B-85FE-3A1D562CEC5F}"/>
            </a:ext>
          </a:extLst>
        </xdr:cNvPr>
        <xdr:cNvSpPr>
          <a:spLocks noChangeAspect="1" noChangeArrowheads="1"/>
        </xdr:cNvSpPr>
      </xdr:nvSpPr>
      <xdr:spPr bwMode="auto">
        <a:xfrm>
          <a:off x="792480" y="182880"/>
          <a:ext cx="754380" cy="601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8106</xdr:colOff>
      <xdr:row>0</xdr:row>
      <xdr:rowOff>186446</xdr:rowOff>
    </xdr:from>
    <xdr:to>
      <xdr:col>1</xdr:col>
      <xdr:colOff>994125</xdr:colOff>
      <xdr:row>2</xdr:row>
      <xdr:rowOff>8105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CDDC561-C45F-BF68-69F7-F088A294F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2532" y="186446"/>
          <a:ext cx="986019" cy="7863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2</xdr:row>
      <xdr:rowOff>28575</xdr:rowOff>
    </xdr:from>
    <xdr:to>
      <xdr:col>3</xdr:col>
      <xdr:colOff>371475</xdr:colOff>
      <xdr:row>2</xdr:row>
      <xdr:rowOff>909697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ECA3B8C-0A58-DCD3-3879-0269E6CED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409575"/>
          <a:ext cx="1104900" cy="881122"/>
        </a:xfrm>
        <a:prstGeom prst="rect">
          <a:avLst/>
        </a:prstGeom>
      </xdr:spPr>
    </xdr:pic>
    <xdr:clientData/>
  </xdr:twoCellAnchor>
  <xdr:oneCellAnchor>
    <xdr:from>
      <xdr:col>14</xdr:col>
      <xdr:colOff>28575</xdr:colOff>
      <xdr:row>2</xdr:row>
      <xdr:rowOff>28575</xdr:rowOff>
    </xdr:from>
    <xdr:ext cx="1104900" cy="881122"/>
    <xdr:pic>
      <xdr:nvPicPr>
        <xdr:cNvPr id="4" name="Grafik 3">
          <a:extLst>
            <a:ext uri="{FF2B5EF4-FFF2-40B4-BE49-F238E27FC236}">
              <a16:creationId xmlns:a16="http://schemas.microsoft.com/office/drawing/2014/main" id="{5C273F2A-E5F4-4EFE-A24A-40133C1BB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409575"/>
          <a:ext cx="1104900" cy="88112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C7B47-0D48-4FE5-84CF-964A7CE505A9}">
  <dimension ref="B2:G49"/>
  <sheetViews>
    <sheetView showGridLines="0" tabSelected="1" zoomScale="94" zoomScaleNormal="94" workbookViewId="0">
      <selection activeCell="B5" sqref="B5"/>
    </sheetView>
  </sheetViews>
  <sheetFormatPr baseColWidth="10" defaultRowHeight="14.4"/>
  <cols>
    <col min="2" max="2" width="17.44140625" customWidth="1"/>
    <col min="3" max="3" width="25.44140625" bestFit="1" customWidth="1"/>
  </cols>
  <sheetData>
    <row r="2" spans="2:6" ht="61.2" customHeight="1">
      <c r="C2" s="65" t="s">
        <v>38</v>
      </c>
      <c r="D2" s="65"/>
      <c r="E2" s="65"/>
      <c r="F2" s="65"/>
    </row>
    <row r="4" spans="2:6">
      <c r="B4" s="13" t="s">
        <v>25</v>
      </c>
      <c r="C4" s="2"/>
    </row>
    <row r="5" spans="2:6">
      <c r="B5" s="9" t="s">
        <v>24</v>
      </c>
    </row>
    <row r="7" spans="2:6">
      <c r="B7" s="12" t="s">
        <v>34</v>
      </c>
    </row>
    <row r="8" spans="2:6">
      <c r="B8" t="s">
        <v>40</v>
      </c>
    </row>
    <row r="9" spans="2:6">
      <c r="B9" t="s">
        <v>41</v>
      </c>
    </row>
    <row r="10" spans="2:6">
      <c r="B10" s="10" t="s">
        <v>37</v>
      </c>
      <c r="C10" s="27" t="str">
        <f>IF(AND(B10&lt;&gt;"Axx (User Defined)",B10&lt;&gt;"Dxx (User Defined)"),VLOOKUP(B10,Geräte!A1:B23,2,FALSE),C11)</f>
        <v xml:space="preserve"> ---</v>
      </c>
      <c r="D10" t="str">
        <f>B5</f>
        <v>mm</v>
      </c>
    </row>
    <row r="11" spans="2:6">
      <c r="B11" s="3" t="str">
        <f>VLOOKUP(B10,Geräte!A1:B23,2,FALSE)</f>
        <v xml:space="preserve"> ---</v>
      </c>
      <c r="C11" s="11"/>
    </row>
    <row r="12" spans="2:6">
      <c r="B12" s="12" t="s">
        <v>33</v>
      </c>
      <c r="C12" s="6"/>
    </row>
    <row r="13" spans="2:6">
      <c r="B13" t="s">
        <v>39</v>
      </c>
    </row>
    <row r="14" spans="2:6">
      <c r="B14" s="10" t="s">
        <v>37</v>
      </c>
      <c r="C14" s="27" t="str">
        <f>IF(AND(B14&lt;&gt;"Axx (User Defined)",B14&lt;&gt;"Dxx (User Defined)"),VLOOKUP(B14,Geräte!A1:B23,2,FALSE),C15)</f>
        <v xml:space="preserve"> ---</v>
      </c>
      <c r="D14" t="str">
        <f>B5</f>
        <v>mm</v>
      </c>
    </row>
    <row r="15" spans="2:6">
      <c r="B15" s="3" t="str">
        <f>VLOOKUP(B14,Geräte!A1:B23,2,FALSE)</f>
        <v xml:space="preserve"> ---</v>
      </c>
      <c r="C15" s="11"/>
    </row>
    <row r="16" spans="2:6" ht="15" thickBot="1"/>
    <row r="17" spans="2:7">
      <c r="B17" s="71" t="s">
        <v>35</v>
      </c>
      <c r="C17" s="72"/>
      <c r="D17" s="72"/>
      <c r="E17" s="72"/>
      <c r="F17" s="72"/>
      <c r="G17" s="73"/>
    </row>
    <row r="18" spans="2:7" ht="15" thickBot="1">
      <c r="B18" s="66" t="str">
        <f>IF(OR(AND($B$5="mm",LEFT($B$14,1)="A"),AND($B$5="inch",LEFT($B$14,1)="D")),"Ihr Gerät auswählen / Choose your device",IF(ISERROR(ROUND(IF(B5="mm",(((C14/1000)/2)^2*PI()*10)*60*60,(((C14/1000)/2)^2*PI()*10)*60*60*264.172),0))," --- ",ROUND(IF(B5="mm",(((C14/1000)/2)^2*PI()*10)*60*60,(((C14/1000)/2)^2*PI()*10)*60*60*264.172),0)))</f>
        <v xml:space="preserve"> --- </v>
      </c>
      <c r="C18" s="67"/>
      <c r="D18" s="74" t="str">
        <f>IF(B5="mm","m³/h","galUS/h")</f>
        <v>m³/h</v>
      </c>
      <c r="E18" s="74"/>
      <c r="F18" s="74"/>
      <c r="G18" s="75"/>
    </row>
    <row r="19" spans="2:7" ht="15" thickBot="1"/>
    <row r="20" spans="2:7" ht="15" thickTop="1">
      <c r="B20" s="68" t="s">
        <v>36</v>
      </c>
      <c r="C20" s="69"/>
      <c r="D20" s="69"/>
      <c r="E20" s="69"/>
      <c r="F20" s="69"/>
      <c r="G20" s="70"/>
    </row>
    <row r="21" spans="2:7" ht="15" thickBot="1">
      <c r="B21" s="76" t="str">
        <f>IF(OR(AND($B$5="mm",OR(LEFT($B$10,1)="A",LEFT($B$14,1)="A")),AND($B$5="inch",OR(LEFT($B$10,1)="D",LEFT($B$14,1)="D"))),"Geräte auswählen / Choose Devices",IF(ISERROR(Formel!C8), " --- ",IF(Formel!C8&lt;1,"Inner pipe diameter of your pipe must be smaller than the ordered device - see sheet Readme",Formel!C8)))</f>
        <v xml:space="preserve"> --- </v>
      </c>
      <c r="C21" s="77"/>
      <c r="D21" s="77"/>
      <c r="E21" s="77"/>
      <c r="F21" s="77"/>
      <c r="G21" s="78"/>
    </row>
    <row r="22" spans="2:7" ht="15" thickTop="1"/>
    <row r="23" spans="2:7">
      <c r="B23" s="59" t="s">
        <v>166</v>
      </c>
    </row>
    <row r="24" spans="2:7">
      <c r="B24" s="59" t="s">
        <v>167</v>
      </c>
    </row>
    <row r="25" spans="2:7">
      <c r="B25" t="s">
        <v>42</v>
      </c>
    </row>
    <row r="26" spans="2:7">
      <c r="B26" t="s">
        <v>148</v>
      </c>
    </row>
    <row r="27" spans="2:7">
      <c r="B27" s="12" t="s">
        <v>43</v>
      </c>
    </row>
    <row r="28" spans="2:7">
      <c r="B28" s="13" t="s">
        <v>93</v>
      </c>
    </row>
    <row r="29" spans="2:7">
      <c r="B29" s="56" t="s">
        <v>95</v>
      </c>
    </row>
    <row r="30" spans="2:7">
      <c r="B30" s="57" t="s">
        <v>51</v>
      </c>
    </row>
    <row r="31" spans="2:7">
      <c r="B31" s="57" t="s">
        <v>44</v>
      </c>
    </row>
    <row r="32" spans="2:7">
      <c r="B32" s="57" t="s">
        <v>45</v>
      </c>
    </row>
    <row r="33" spans="2:2">
      <c r="B33" s="57" t="s">
        <v>50</v>
      </c>
    </row>
    <row r="34" spans="2:2">
      <c r="B34" s="58" t="s">
        <v>150</v>
      </c>
    </row>
    <row r="35" spans="2:2">
      <c r="B35" s="60" t="s">
        <v>165</v>
      </c>
    </row>
    <row r="37" spans="2:2">
      <c r="B37" s="59" t="s">
        <v>169</v>
      </c>
    </row>
    <row r="38" spans="2:2">
      <c r="B38" s="59" t="s">
        <v>168</v>
      </c>
    </row>
    <row r="39" spans="2:2">
      <c r="B39" t="s">
        <v>46</v>
      </c>
    </row>
    <row r="40" spans="2:2">
      <c r="B40" t="s">
        <v>149</v>
      </c>
    </row>
    <row r="41" spans="2:2">
      <c r="B41" s="50" t="s">
        <v>47</v>
      </c>
    </row>
    <row r="42" spans="2:2">
      <c r="B42" s="50" t="s">
        <v>94</v>
      </c>
    </row>
    <row r="43" spans="2:2">
      <c r="B43" s="51" t="s">
        <v>96</v>
      </c>
    </row>
    <row r="44" spans="2:2">
      <c r="B44" s="54" t="s">
        <v>52</v>
      </c>
    </row>
    <row r="45" spans="2:2">
      <c r="B45" s="61" t="s">
        <v>163</v>
      </c>
    </row>
    <row r="46" spans="2:2">
      <c r="B46" s="55" t="s">
        <v>48</v>
      </c>
    </row>
    <row r="47" spans="2:2">
      <c r="B47" s="55" t="s">
        <v>49</v>
      </c>
    </row>
    <row r="48" spans="2:2">
      <c r="B48" s="62" t="s">
        <v>164</v>
      </c>
    </row>
    <row r="49" spans="2:2">
      <c r="B49" s="62" t="s">
        <v>157</v>
      </c>
    </row>
  </sheetData>
  <sheetProtection algorithmName="SHA-512" hashValue="mCBS1y0WpfxCqWgS5WDPhoJp8G4c16f3PzD2vcW0maGRsyeeg1YBGM1mflmoWF27vLLgzx0Y5twFsCv7K0VNEw==" saltValue="J8qKGl/8ugzkmi/beyBobA==" spinCount="100000" sheet="1" objects="1" scenarios="1" selectLockedCells="1"/>
  <mergeCells count="6">
    <mergeCell ref="B21:G21"/>
    <mergeCell ref="C2:F2"/>
    <mergeCell ref="B18:C18"/>
    <mergeCell ref="B20:G20"/>
    <mergeCell ref="B17:G17"/>
    <mergeCell ref="D18:G18"/>
  </mergeCells>
  <conditionalFormatting sqref="B11">
    <cfRule type="expression" dxfId="7" priority="3">
      <formula>AND($B$10&lt;&gt;"Dxx (User Defined)",$B$10&lt;&gt;"Axx (User Defined)")</formula>
    </cfRule>
  </conditionalFormatting>
  <conditionalFormatting sqref="B15">
    <cfRule type="expression" dxfId="6" priority="5">
      <formula>AND($B$14&lt;&gt;"Dxx (User Defined)",$B$14&lt;&gt;"Axx (User Defined)")</formula>
    </cfRule>
  </conditionalFormatting>
  <conditionalFormatting sqref="B21">
    <cfRule type="containsText" dxfId="5" priority="1" operator="containsText" text="Geräte auswählen / Choose Devices">
      <formula>NOT(ISERROR(SEARCH("Geräte auswählen / Choose Devices",B21)))</formula>
    </cfRule>
    <cfRule type="containsText" dxfId="4" priority="2" operator="containsText" text="Your device must be smaller than the ordered one">
      <formula>NOT(ISERROR(SEARCH("Your device must be smaller than the ordered one",B21)))</formula>
    </cfRule>
  </conditionalFormatting>
  <conditionalFormatting sqref="C11">
    <cfRule type="expression" dxfId="3" priority="7">
      <formula>AND($B$10&lt;&gt;"Axx (User Defined)",$B$10&lt;&gt;"Dxx (User Defined)")</formula>
    </cfRule>
    <cfRule type="expression" dxfId="2" priority="9">
      <formula>OR(B10="Dxx (User Defined)",B10="Axx (User Defined)")</formula>
    </cfRule>
  </conditionalFormatting>
  <conditionalFormatting sqref="C15">
    <cfRule type="expression" dxfId="1" priority="6">
      <formula>AND($B$14&lt;&gt;"Axx (User Defined)",$B$14&lt;&gt;"Dxx (User Defined)")</formula>
    </cfRule>
    <cfRule type="expression" dxfId="0" priority="8">
      <formula>OR(B14="Dxx (User Defined)",B14="Axx (User Defined)")</formula>
    </cfRule>
  </conditionalFormatting>
  <dataValidations count="2">
    <dataValidation type="decimal" operator="greaterThanOrEqual" allowBlank="1" showInputMessage="1" showErrorMessage="1" errorTitle="Wrong data" error="Bitte geben Sie eine Zahl gößer 80mm ein._x000a_Please tip in a number greater than 3inch." prompt="Bitte tippen Sie den Innendurchmesser Ihres Gerätes ein - sie finden diesen in der Displayinfo_x000a__x000a_Please tip in the inner diameter of your device - it is shown in the dispay info" sqref="C11" xr:uid="{E9A7DF37-B293-45FC-AF64-1B4A0C05388A}">
      <formula1>IF(B5="mm",80,3)</formula1>
    </dataValidation>
    <dataValidation type="decimal" operator="greaterThanOrEqual" allowBlank="1" showInputMessage="1" showErrorMessage="1" errorTitle="Wrong data" error="Bitte geben Sie eine Zahl ein größer 80mm ein._x000a_Please tip in a number greater than 3inch." prompt="Bitte tippen Sie den Innendurchmesser Ihres Rohres ein._x000a__x000a_Please tip in the inner diameter of your pipe." sqref="C15" xr:uid="{44E67D4A-2507-4888-9F5F-A4BA70D18C95}">
      <formula1>IF(B5="mm",80,3)</formula1>
    </dataValidation>
  </dataValidations>
  <pageMargins left="0.7" right="0.7" top="0.78740157499999996" bottom="0.78740157499999996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DEF20D-195D-4A9B-9184-C2BB9FE02A1D}">
          <x14:formula1>
            <xm:f>Geräte!$D$1:$D$2</xm:f>
          </x14:formula1>
          <xm:sqref>B5</xm:sqref>
        </x14:dataValidation>
        <x14:dataValidation type="list" allowBlank="1" showInputMessage="1" showErrorMessage="1" xr:uid="{BD6EF1A8-9790-44FC-8A9A-D2C98F4FF032}">
          <x14:formula1>
            <xm:f>IF($B$5="mm",Geräte!$A$2:$A$12,Geräte!$A$13:$A$23)</xm:f>
          </x14:formula1>
          <xm:sqref>B10 B14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A9C80-5686-4F7F-AB08-91AB5FF4F7E9}">
  <dimension ref="A3:W85"/>
  <sheetViews>
    <sheetView zoomScaleNormal="100" zoomScaleSheetLayoutView="100" workbookViewId="0">
      <selection activeCell="O12" sqref="O12"/>
    </sheetView>
  </sheetViews>
  <sheetFormatPr baseColWidth="10" defaultRowHeight="14.4"/>
  <cols>
    <col min="1" max="1" width="1.44140625" style="32" customWidth="1"/>
    <col min="2" max="2" width="4.6640625" customWidth="1"/>
    <col min="12" max="12" width="1.6640625" customWidth="1"/>
    <col min="13" max="13" width="1.44140625" style="32" customWidth="1"/>
    <col min="14" max="14" width="4.5546875" customWidth="1"/>
    <col min="18" max="18" width="14.88671875" customWidth="1"/>
  </cols>
  <sheetData>
    <row r="3" spans="1:23" ht="74.25" customHeight="1">
      <c r="A3" s="31"/>
      <c r="E3" s="85" t="s">
        <v>53</v>
      </c>
      <c r="F3" s="85"/>
      <c r="G3" s="85"/>
      <c r="H3" s="85"/>
      <c r="I3" s="85"/>
      <c r="J3" s="85"/>
      <c r="K3" s="85"/>
      <c r="L3" s="30"/>
      <c r="M3" s="31"/>
      <c r="Q3" s="85" t="s">
        <v>151</v>
      </c>
      <c r="R3" s="85"/>
      <c r="S3" s="85"/>
      <c r="T3" s="85"/>
      <c r="U3" s="85"/>
      <c r="V3" s="85"/>
      <c r="W3" s="85"/>
    </row>
    <row r="5" spans="1:23">
      <c r="C5" s="12" t="s">
        <v>105</v>
      </c>
      <c r="O5" s="50" t="s">
        <v>108</v>
      </c>
    </row>
    <row r="6" spans="1:23" ht="5.25" customHeight="1"/>
    <row r="7" spans="1:23">
      <c r="C7" t="s">
        <v>107</v>
      </c>
      <c r="O7" s="51" t="s">
        <v>152</v>
      </c>
    </row>
    <row r="8" spans="1:23">
      <c r="D8" t="s">
        <v>103</v>
      </c>
      <c r="P8" t="s">
        <v>109</v>
      </c>
    </row>
    <row r="9" spans="1:23">
      <c r="D9" t="s">
        <v>104</v>
      </c>
      <c r="P9" t="s">
        <v>110</v>
      </c>
    </row>
    <row r="10" spans="1:23" ht="5.25" customHeight="1"/>
    <row r="11" spans="1:23">
      <c r="C11" s="12" t="s">
        <v>97</v>
      </c>
      <c r="E11" s="12"/>
      <c r="F11" s="12"/>
      <c r="G11" s="12"/>
      <c r="H11" s="12"/>
      <c r="I11" s="12"/>
      <c r="J11" s="12"/>
      <c r="O11" s="50" t="s">
        <v>158</v>
      </c>
    </row>
    <row r="12" spans="1:23">
      <c r="C12" s="63" t="s">
        <v>170</v>
      </c>
      <c r="E12" s="12"/>
      <c r="F12" s="12"/>
      <c r="G12" s="12"/>
      <c r="H12" s="12"/>
      <c r="I12" s="12"/>
      <c r="J12" s="12"/>
      <c r="O12" s="64" t="s">
        <v>171</v>
      </c>
    </row>
    <row r="13" spans="1:23">
      <c r="C13" s="12" t="s">
        <v>80</v>
      </c>
      <c r="E13" s="12"/>
      <c r="F13" s="12"/>
      <c r="G13" s="12"/>
      <c r="H13" s="12"/>
      <c r="I13" s="12"/>
      <c r="J13" s="12"/>
      <c r="O13" s="50" t="s">
        <v>153</v>
      </c>
    </row>
    <row r="14" spans="1:23">
      <c r="C14" s="12" t="s">
        <v>81</v>
      </c>
      <c r="E14" s="12"/>
      <c r="F14" s="12"/>
      <c r="G14" s="12"/>
      <c r="H14" s="12"/>
      <c r="I14" s="12"/>
      <c r="J14" s="12"/>
    </row>
    <row r="15" spans="1:23" ht="15" thickBot="1"/>
    <row r="16" spans="1:23" s="29" customFormat="1" ht="43.8" thickBot="1">
      <c r="A16" s="33"/>
      <c r="D16" s="81" t="s">
        <v>54</v>
      </c>
      <c r="E16" s="82"/>
      <c r="F16" s="39" t="s">
        <v>59</v>
      </c>
      <c r="G16" s="40" t="s">
        <v>27</v>
      </c>
      <c r="H16" s="40" t="s">
        <v>101</v>
      </c>
      <c r="I16" s="40" t="s">
        <v>102</v>
      </c>
      <c r="J16" s="41" t="s">
        <v>64</v>
      </c>
      <c r="M16" s="33"/>
      <c r="P16" s="81" t="s">
        <v>111</v>
      </c>
      <c r="Q16" s="82"/>
      <c r="R16" s="39" t="s">
        <v>115</v>
      </c>
      <c r="S16" s="40" t="s">
        <v>114</v>
      </c>
      <c r="T16" s="40" t="s">
        <v>116</v>
      </c>
      <c r="U16" s="40" t="s">
        <v>117</v>
      </c>
      <c r="V16" s="41" t="s">
        <v>64</v>
      </c>
    </row>
    <row r="17" spans="3:22">
      <c r="D17" s="83" t="s">
        <v>55</v>
      </c>
      <c r="E17" s="84"/>
      <c r="F17" s="42" t="s">
        <v>6</v>
      </c>
      <c r="G17" s="43" t="s">
        <v>58</v>
      </c>
      <c r="H17" s="43" t="s">
        <v>61</v>
      </c>
      <c r="I17" s="43" t="s">
        <v>60</v>
      </c>
      <c r="J17" s="44" t="s">
        <v>61</v>
      </c>
      <c r="P17" s="83" t="s">
        <v>112</v>
      </c>
      <c r="Q17" s="84"/>
      <c r="R17" s="42" t="s">
        <v>15</v>
      </c>
      <c r="S17" s="43" t="s">
        <v>129</v>
      </c>
      <c r="T17" s="43" t="s">
        <v>130</v>
      </c>
      <c r="U17" s="43" t="s">
        <v>118</v>
      </c>
      <c r="V17" s="44" t="s">
        <v>131</v>
      </c>
    </row>
    <row r="18" spans="3:22" ht="15" thickBot="1">
      <c r="D18" s="79" t="s">
        <v>56</v>
      </c>
      <c r="E18" s="80"/>
      <c r="F18" s="45" t="s">
        <v>30</v>
      </c>
      <c r="G18" s="46" t="s">
        <v>57</v>
      </c>
      <c r="H18" s="46" t="s">
        <v>63</v>
      </c>
      <c r="I18" s="46" t="s">
        <v>62</v>
      </c>
      <c r="J18" s="47" t="s">
        <v>63</v>
      </c>
      <c r="P18" s="79" t="s">
        <v>113</v>
      </c>
      <c r="Q18" s="80"/>
      <c r="R18" s="45" t="s">
        <v>22</v>
      </c>
      <c r="S18" s="46" t="s">
        <v>128</v>
      </c>
      <c r="T18" s="46" t="s">
        <v>127</v>
      </c>
      <c r="U18" s="46" t="s">
        <v>119</v>
      </c>
      <c r="V18" s="47" t="s">
        <v>127</v>
      </c>
    </row>
    <row r="20" spans="3:22">
      <c r="D20" t="s">
        <v>65</v>
      </c>
      <c r="P20" s="51" t="s">
        <v>156</v>
      </c>
    </row>
    <row r="21" spans="3:22" ht="15" thickBot="1"/>
    <row r="22" spans="3:22">
      <c r="E22" s="36" t="s">
        <v>74</v>
      </c>
      <c r="F22" s="37" t="s">
        <v>75</v>
      </c>
      <c r="Q22" s="36" t="s">
        <v>120</v>
      </c>
      <c r="R22" s="37" t="s">
        <v>121</v>
      </c>
    </row>
    <row r="23" spans="3:22">
      <c r="E23" s="48" t="s">
        <v>68</v>
      </c>
      <c r="F23" s="34">
        <v>0</v>
      </c>
      <c r="Q23" s="48" t="s">
        <v>68</v>
      </c>
      <c r="R23" s="34">
        <v>0</v>
      </c>
    </row>
    <row r="24" spans="3:22">
      <c r="E24" s="48" t="s">
        <v>69</v>
      </c>
      <c r="F24" s="34">
        <v>0</v>
      </c>
      <c r="Q24" s="48" t="s">
        <v>69</v>
      </c>
      <c r="R24" s="34">
        <v>0</v>
      </c>
    </row>
    <row r="25" spans="3:22">
      <c r="E25" s="48" t="s">
        <v>66</v>
      </c>
      <c r="F25" s="34">
        <v>324</v>
      </c>
      <c r="Q25" s="48" t="s">
        <v>66</v>
      </c>
      <c r="R25" s="34">
        <v>121</v>
      </c>
    </row>
    <row r="26" spans="3:22">
      <c r="E26" s="48" t="s">
        <v>70</v>
      </c>
      <c r="F26" s="34">
        <v>0</v>
      </c>
      <c r="Q26" s="48" t="s">
        <v>70</v>
      </c>
      <c r="R26" s="34">
        <v>0</v>
      </c>
    </row>
    <row r="27" spans="3:22">
      <c r="E27" s="48" t="s">
        <v>73</v>
      </c>
      <c r="F27" s="34">
        <v>0</v>
      </c>
      <c r="Q27" s="48" t="s">
        <v>73</v>
      </c>
      <c r="R27" s="34">
        <v>0</v>
      </c>
    </row>
    <row r="28" spans="3:22">
      <c r="E28" s="48" t="s">
        <v>67</v>
      </c>
      <c r="F28" s="34">
        <v>324</v>
      </c>
      <c r="Q28" s="48" t="s">
        <v>67</v>
      </c>
      <c r="R28" s="34">
        <v>121</v>
      </c>
    </row>
    <row r="29" spans="3:22">
      <c r="E29" s="48" t="s">
        <v>71</v>
      </c>
      <c r="F29" s="34">
        <v>0</v>
      </c>
      <c r="Q29" s="48" t="s">
        <v>71</v>
      </c>
      <c r="R29" s="34">
        <v>0</v>
      </c>
    </row>
    <row r="30" spans="3:22" ht="15" thickBot="1">
      <c r="E30" s="38" t="s">
        <v>72</v>
      </c>
      <c r="F30" s="35">
        <v>324</v>
      </c>
      <c r="Q30" s="38" t="s">
        <v>72</v>
      </c>
      <c r="R30" s="35">
        <v>121</v>
      </c>
    </row>
    <row r="32" spans="3:22">
      <c r="C32" t="s">
        <v>79</v>
      </c>
      <c r="O32" s="51" t="s">
        <v>141</v>
      </c>
    </row>
    <row r="33" spans="3:16">
      <c r="D33" s="12" t="s">
        <v>92</v>
      </c>
      <c r="P33" s="50" t="s">
        <v>122</v>
      </c>
    </row>
    <row r="35" spans="3:16">
      <c r="C35" t="s">
        <v>77</v>
      </c>
      <c r="O35" s="51" t="s">
        <v>123</v>
      </c>
    </row>
    <row r="36" spans="3:16">
      <c r="D36" t="s">
        <v>78</v>
      </c>
      <c r="P36" s="51" t="s">
        <v>126</v>
      </c>
    </row>
    <row r="38" spans="3:16">
      <c r="C38" t="s">
        <v>84</v>
      </c>
      <c r="O38" s="51" t="s">
        <v>124</v>
      </c>
    </row>
    <row r="39" spans="3:16">
      <c r="C39" s="28" t="s">
        <v>85</v>
      </c>
      <c r="O39" s="52" t="s">
        <v>132</v>
      </c>
    </row>
    <row r="40" spans="3:16">
      <c r="D40" t="s">
        <v>134</v>
      </c>
      <c r="P40" s="51" t="s">
        <v>125</v>
      </c>
    </row>
    <row r="41" spans="3:16">
      <c r="D41" t="s">
        <v>135</v>
      </c>
      <c r="P41" s="51" t="s">
        <v>133</v>
      </c>
    </row>
    <row r="42" spans="3:16">
      <c r="C42" s="49" t="s">
        <v>86</v>
      </c>
      <c r="O42" s="53" t="s">
        <v>136</v>
      </c>
    </row>
    <row r="43" spans="3:16">
      <c r="C43" s="28"/>
      <c r="D43" t="s">
        <v>99</v>
      </c>
      <c r="P43" s="51" t="s">
        <v>137</v>
      </c>
    </row>
    <row r="46" spans="3:16">
      <c r="C46" s="12" t="s">
        <v>106</v>
      </c>
      <c r="O46" s="50" t="s">
        <v>154</v>
      </c>
    </row>
    <row r="47" spans="3:16" ht="5.25" customHeight="1"/>
    <row r="48" spans="3:16">
      <c r="C48" t="s">
        <v>107</v>
      </c>
      <c r="O48" s="51" t="s">
        <v>152</v>
      </c>
    </row>
    <row r="49" spans="3:23">
      <c r="D49" t="s">
        <v>103</v>
      </c>
      <c r="P49" t="s">
        <v>109</v>
      </c>
    </row>
    <row r="50" spans="3:23">
      <c r="D50" t="s">
        <v>104</v>
      </c>
      <c r="P50" t="s">
        <v>110</v>
      </c>
    </row>
    <row r="51" spans="3:23" ht="5.25" customHeight="1"/>
    <row r="52" spans="3:23">
      <c r="C52" s="63" t="s">
        <v>162</v>
      </c>
      <c r="E52" s="12"/>
      <c r="F52" s="12"/>
      <c r="G52" s="12"/>
      <c r="H52" s="12"/>
      <c r="I52" s="12"/>
      <c r="J52" s="12"/>
      <c r="O52" s="50" t="s">
        <v>159</v>
      </c>
    </row>
    <row r="53" spans="3:23">
      <c r="C53" s="12" t="s">
        <v>161</v>
      </c>
      <c r="E53" s="12"/>
      <c r="F53" s="12"/>
      <c r="G53" s="12"/>
      <c r="H53" s="12"/>
      <c r="I53" s="12"/>
      <c r="J53" s="12"/>
      <c r="O53" s="50" t="s">
        <v>160</v>
      </c>
    </row>
    <row r="54" spans="3:23">
      <c r="C54" s="12" t="s">
        <v>82</v>
      </c>
      <c r="E54" s="12"/>
      <c r="F54" s="12"/>
      <c r="G54" s="12"/>
      <c r="H54" s="12"/>
      <c r="I54" s="12"/>
      <c r="J54" s="12"/>
      <c r="O54" s="50" t="s">
        <v>155</v>
      </c>
    </row>
    <row r="55" spans="3:23">
      <c r="C55" s="12" t="s">
        <v>83</v>
      </c>
      <c r="E55" s="12"/>
      <c r="F55" s="12"/>
      <c r="G55" s="12"/>
      <c r="H55" s="12"/>
      <c r="I55" s="12"/>
      <c r="J55" s="12"/>
    </row>
    <row r="56" spans="3:23" ht="15" thickBot="1"/>
    <row r="57" spans="3:23" ht="43.8" thickBot="1">
      <c r="C57" s="29"/>
      <c r="D57" s="81" t="s">
        <v>54</v>
      </c>
      <c r="E57" s="82"/>
      <c r="F57" s="39" t="s">
        <v>59</v>
      </c>
      <c r="G57" s="40" t="s">
        <v>27</v>
      </c>
      <c r="H57" s="40" t="s">
        <v>101</v>
      </c>
      <c r="I57" s="40" t="s">
        <v>102</v>
      </c>
      <c r="J57" s="41" t="s">
        <v>64</v>
      </c>
      <c r="K57" s="29"/>
      <c r="N57" s="29"/>
      <c r="O57" s="29"/>
      <c r="P57" s="81" t="s">
        <v>111</v>
      </c>
      <c r="Q57" s="82"/>
      <c r="R57" s="39" t="s">
        <v>115</v>
      </c>
      <c r="S57" s="40" t="s">
        <v>114</v>
      </c>
      <c r="T57" s="40" t="s">
        <v>116</v>
      </c>
      <c r="U57" s="40" t="s">
        <v>117</v>
      </c>
      <c r="V57" s="41" t="s">
        <v>64</v>
      </c>
      <c r="W57" s="29"/>
    </row>
    <row r="58" spans="3:23">
      <c r="D58" s="83" t="s">
        <v>55</v>
      </c>
      <c r="E58" s="84"/>
      <c r="F58" s="42" t="s">
        <v>6</v>
      </c>
      <c r="G58" s="43" t="s">
        <v>58</v>
      </c>
      <c r="H58" s="43" t="s">
        <v>61</v>
      </c>
      <c r="I58" s="43" t="s">
        <v>60</v>
      </c>
      <c r="J58" s="44" t="s">
        <v>61</v>
      </c>
      <c r="P58" s="83" t="s">
        <v>112</v>
      </c>
      <c r="Q58" s="84"/>
      <c r="R58" s="42" t="s">
        <v>15</v>
      </c>
      <c r="S58" s="43" t="s">
        <v>129</v>
      </c>
      <c r="T58" s="43" t="s">
        <v>130</v>
      </c>
      <c r="U58" s="43" t="s">
        <v>118</v>
      </c>
      <c r="V58" s="44" t="s">
        <v>131</v>
      </c>
    </row>
    <row r="59" spans="3:23" ht="15" thickBot="1">
      <c r="D59" s="79" t="s">
        <v>56</v>
      </c>
      <c r="E59" s="80"/>
      <c r="F59" s="45" t="s">
        <v>30</v>
      </c>
      <c r="G59" s="46" t="s">
        <v>87</v>
      </c>
      <c r="H59" s="46" t="s">
        <v>89</v>
      </c>
      <c r="I59" s="46" t="s">
        <v>88</v>
      </c>
      <c r="J59" s="47" t="s">
        <v>89</v>
      </c>
      <c r="P59" s="79" t="s">
        <v>113</v>
      </c>
      <c r="Q59" s="80"/>
      <c r="R59" s="45" t="s">
        <v>22</v>
      </c>
      <c r="S59" s="46" t="s">
        <v>138</v>
      </c>
      <c r="T59" s="46" t="s">
        <v>140</v>
      </c>
      <c r="U59" s="46" t="s">
        <v>139</v>
      </c>
      <c r="V59" s="47" t="s">
        <v>140</v>
      </c>
    </row>
    <row r="61" spans="3:23">
      <c r="D61" t="s">
        <v>65</v>
      </c>
      <c r="P61" s="51" t="s">
        <v>156</v>
      </c>
    </row>
    <row r="62" spans="3:23" ht="15" thickBot="1"/>
    <row r="63" spans="3:23">
      <c r="E63" s="36" t="s">
        <v>74</v>
      </c>
      <c r="F63" s="37" t="s">
        <v>75</v>
      </c>
      <c r="Q63" s="36" t="s">
        <v>120</v>
      </c>
      <c r="R63" s="37" t="s">
        <v>121</v>
      </c>
    </row>
    <row r="64" spans="3:23">
      <c r="E64" s="48" t="s">
        <v>68</v>
      </c>
      <c r="F64" s="34">
        <v>0</v>
      </c>
      <c r="Q64" s="48" t="s">
        <v>68</v>
      </c>
      <c r="R64" s="34">
        <v>0</v>
      </c>
    </row>
    <row r="65" spans="3:18">
      <c r="E65" s="48" t="s">
        <v>69</v>
      </c>
      <c r="F65" s="34">
        <v>0</v>
      </c>
      <c r="Q65" s="48" t="s">
        <v>69</v>
      </c>
      <c r="R65" s="34">
        <v>0</v>
      </c>
    </row>
    <row r="66" spans="3:18">
      <c r="E66" s="48" t="s">
        <v>66</v>
      </c>
      <c r="F66" s="34">
        <v>324</v>
      </c>
      <c r="Q66" s="48" t="s">
        <v>66</v>
      </c>
      <c r="R66" s="34">
        <v>121</v>
      </c>
    </row>
    <row r="67" spans="3:18">
      <c r="E67" s="48" t="s">
        <v>70</v>
      </c>
      <c r="F67" s="34">
        <v>0</v>
      </c>
      <c r="Q67" s="48" t="s">
        <v>70</v>
      </c>
      <c r="R67" s="34">
        <v>0</v>
      </c>
    </row>
    <row r="68" spans="3:18">
      <c r="E68" s="48" t="s">
        <v>73</v>
      </c>
      <c r="F68" s="34">
        <v>0</v>
      </c>
      <c r="Q68" s="48" t="s">
        <v>73</v>
      </c>
      <c r="R68" s="34">
        <v>0</v>
      </c>
    </row>
    <row r="69" spans="3:18">
      <c r="E69" s="48" t="s">
        <v>67</v>
      </c>
      <c r="F69" s="34">
        <v>324</v>
      </c>
      <c r="Q69" s="48" t="s">
        <v>67</v>
      </c>
      <c r="R69" s="34">
        <v>121</v>
      </c>
    </row>
    <row r="70" spans="3:18">
      <c r="E70" s="48" t="s">
        <v>71</v>
      </c>
      <c r="F70" s="34">
        <v>0</v>
      </c>
      <c r="Q70" s="48" t="s">
        <v>71</v>
      </c>
      <c r="R70" s="34">
        <v>0</v>
      </c>
    </row>
    <row r="71" spans="3:18" ht="15" thickBot="1">
      <c r="E71" s="38" t="s">
        <v>72</v>
      </c>
      <c r="F71" s="35">
        <v>324</v>
      </c>
      <c r="Q71" s="38" t="s">
        <v>72</v>
      </c>
      <c r="R71" s="35">
        <v>121</v>
      </c>
    </row>
    <row r="73" spans="3:18">
      <c r="C73" t="s">
        <v>79</v>
      </c>
      <c r="O73" s="51" t="s">
        <v>141</v>
      </c>
    </row>
    <row r="74" spans="3:18">
      <c r="D74" t="s">
        <v>76</v>
      </c>
      <c r="P74" s="51" t="s">
        <v>143</v>
      </c>
    </row>
    <row r="75" spans="3:18">
      <c r="D75" t="s">
        <v>90</v>
      </c>
      <c r="P75" s="51" t="s">
        <v>144</v>
      </c>
    </row>
    <row r="77" spans="3:18">
      <c r="C77" t="s">
        <v>77</v>
      </c>
      <c r="O77" s="51" t="s">
        <v>123</v>
      </c>
      <c r="P77" s="51"/>
    </row>
    <row r="78" spans="3:18">
      <c r="D78" t="s">
        <v>91</v>
      </c>
      <c r="P78" s="51" t="s">
        <v>142</v>
      </c>
    </row>
    <row r="80" spans="3:18">
      <c r="C80" t="s">
        <v>84</v>
      </c>
      <c r="O80" s="51" t="s">
        <v>124</v>
      </c>
    </row>
    <row r="81" spans="3:16">
      <c r="C81" s="28" t="s">
        <v>85</v>
      </c>
      <c r="O81" s="52" t="s">
        <v>132</v>
      </c>
    </row>
    <row r="82" spans="3:16">
      <c r="D82" t="s">
        <v>98</v>
      </c>
      <c r="P82" s="51" t="s">
        <v>125</v>
      </c>
    </row>
    <row r="83" spans="3:16">
      <c r="D83" t="s">
        <v>100</v>
      </c>
      <c r="P83" s="51" t="s">
        <v>145</v>
      </c>
    </row>
    <row r="84" spans="3:16">
      <c r="C84" s="49" t="s">
        <v>86</v>
      </c>
      <c r="O84" s="53" t="s">
        <v>136</v>
      </c>
    </row>
    <row r="85" spans="3:16">
      <c r="C85" s="28"/>
      <c r="D85" t="s">
        <v>99</v>
      </c>
      <c r="P85" s="51" t="s">
        <v>137</v>
      </c>
    </row>
  </sheetData>
  <sheetProtection algorithmName="SHA-512" hashValue="fzybxI7SS5UQAQc8cTmrLjeMRsKjDHCTFEhcWDwcs2s+BKzISVTsnKjiuloWCKXrXEHvqQyG8jpKInb1h0Y1Gg==" saltValue="M20fWiFnu3NV9x/zmMuzpg==" spinCount="100000" sheet="1" objects="1" scenarios="1" selectLockedCells="1" selectUnlockedCells="1"/>
  <mergeCells count="14">
    <mergeCell ref="P59:Q59"/>
    <mergeCell ref="D57:E57"/>
    <mergeCell ref="D58:E58"/>
    <mergeCell ref="D59:E59"/>
    <mergeCell ref="E3:K3"/>
    <mergeCell ref="Q3:W3"/>
    <mergeCell ref="D17:E17"/>
    <mergeCell ref="D18:E18"/>
    <mergeCell ref="D16:E16"/>
    <mergeCell ref="P16:Q16"/>
    <mergeCell ref="P17:Q17"/>
    <mergeCell ref="P18:Q18"/>
    <mergeCell ref="P57:Q57"/>
    <mergeCell ref="P58:Q58"/>
  </mergeCells>
  <pageMargins left="0.7" right="0.7" top="0.78740157499999996" bottom="0.78740157499999996" header="0.3" footer="0.3"/>
  <pageSetup paperSize="9" scale="64" orientation="portrait" r:id="rId1"/>
  <rowBreaks count="1" manualBreakCount="1">
    <brk id="44" max="22" man="1"/>
  </rowBreaks>
  <colBreaks count="1" manualBreakCount="1">
    <brk id="12" max="8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3A69-7FE0-4F87-9E1C-8CBB9F221818}">
  <sheetPr>
    <pageSetUpPr fitToPage="1"/>
  </sheetPr>
  <dimension ref="A1:H16"/>
  <sheetViews>
    <sheetView zoomScale="115" zoomScaleNormal="115" workbookViewId="0">
      <selection activeCell="B14" sqref="B14"/>
    </sheetView>
  </sheetViews>
  <sheetFormatPr baseColWidth="10" defaultRowHeight="14.4"/>
  <cols>
    <col min="1" max="1" width="12" customWidth="1"/>
    <col min="2" max="2" width="38.44140625" bestFit="1" customWidth="1"/>
    <col min="3" max="3" width="34" customWidth="1"/>
    <col min="4" max="4" width="18.109375" bestFit="1" customWidth="1"/>
    <col min="5" max="5" width="17.109375" customWidth="1"/>
    <col min="6" max="6" width="13" customWidth="1"/>
    <col min="7" max="8" width="12.5546875" customWidth="1"/>
    <col min="9" max="9" width="15.33203125" customWidth="1"/>
    <col min="10" max="10" width="12.109375" customWidth="1"/>
    <col min="11" max="11" width="12.6640625" customWidth="1"/>
    <col min="12" max="12" width="12.5546875" customWidth="1"/>
  </cols>
  <sheetData>
    <row r="1" spans="1:8">
      <c r="A1" s="14"/>
      <c r="B1" s="14"/>
      <c r="C1" s="14"/>
      <c r="D1" s="14"/>
      <c r="E1" s="14"/>
    </row>
    <row r="2" spans="1:8" ht="18">
      <c r="A2" s="86" t="s">
        <v>5</v>
      </c>
      <c r="B2" s="86"/>
      <c r="C2" s="86"/>
      <c r="D2" s="86"/>
      <c r="E2" s="86"/>
    </row>
    <row r="3" spans="1:8" ht="28.8">
      <c r="A3" s="15"/>
      <c r="B3" s="14"/>
      <c r="C3" s="14"/>
      <c r="D3" s="16" t="s">
        <v>4</v>
      </c>
      <c r="E3" s="14"/>
    </row>
    <row r="4" spans="1:8">
      <c r="A4" s="15"/>
      <c r="B4" s="14"/>
      <c r="C4" s="14"/>
      <c r="D4" s="17" t="str">
        <f>IF('User defined ID'!B5="mm",'User defined ID'!C14,'User defined ID'!C14*25.4)</f>
        <v xml:space="preserve"> ---</v>
      </c>
      <c r="E4" s="14"/>
    </row>
    <row r="5" spans="1:8">
      <c r="A5" s="15"/>
      <c r="B5" s="18" t="s">
        <v>1</v>
      </c>
      <c r="C5" s="19" t="e">
        <f>IF('User defined ID'!B5="mm",'User defined ID'!C10/1000,'User defined ID'!C10/1000*25.4)</f>
        <v>#VALUE!</v>
      </c>
      <c r="D5" s="14"/>
      <c r="E5" s="14"/>
      <c r="H5" s="3"/>
    </row>
    <row r="6" spans="1:8">
      <c r="A6" s="15"/>
      <c r="B6" s="18" t="s">
        <v>0</v>
      </c>
      <c r="C6" s="20">
        <f>0.04</f>
        <v>0.04</v>
      </c>
      <c r="D6" s="14"/>
      <c r="E6" s="14"/>
      <c r="H6" s="3"/>
    </row>
    <row r="7" spans="1:8" ht="15" thickBot="1">
      <c r="A7" s="15"/>
      <c r="B7" s="21" t="s">
        <v>2</v>
      </c>
      <c r="C7" s="22">
        <v>3.3000000000000002E-2</v>
      </c>
      <c r="D7" s="14"/>
      <c r="E7" s="14"/>
    </row>
    <row r="8" spans="1:8" ht="15" thickBot="1">
      <c r="A8" s="15"/>
      <c r="B8" s="23" t="s">
        <v>3</v>
      </c>
      <c r="C8" s="24" t="e">
        <f>((DurchmesserRef/2)^2*PI()-(DurchmesserRef^2*ASIN(Ds/(DurchmesserRef))/4-Ds*(0.5*SQRT(DurchmesserRef^2-Ds^2)/2)+(Eintauchtiefe-(DurchmesserRef/2)+(0.5*SQRT(DurchmesserRef^2-Ds^2)))*Ds))/(((DurchmesserKunde/1000)^2*PI()/4)-((DurchmesserKunde/1000)^2*ASIN(Ds/(DurchmesserKunde/1000))/4-Ds*(0.5*SQRT((DurchmesserKunde/1000)^2-Ds^2)/2)+(Eintauchtiefe-((DurchmesserKunde/1000)/2)+(0.5*SQRT((DurchmesserKunde/1000)^2-Ds^2)))*Ds))</f>
        <v>#VALUE!</v>
      </c>
      <c r="D8" s="14"/>
      <c r="E8" s="14"/>
      <c r="H8" s="3"/>
    </row>
    <row r="9" spans="1:8">
      <c r="A9" s="14"/>
      <c r="B9" s="14"/>
      <c r="C9" s="14"/>
      <c r="D9" s="14"/>
      <c r="E9" s="14"/>
    </row>
    <row r="10" spans="1:8">
      <c r="A10" s="14"/>
      <c r="B10" s="14"/>
      <c r="C10" s="14"/>
      <c r="D10" s="25"/>
      <c r="E10" s="26"/>
    </row>
    <row r="11" spans="1:8" ht="57.75" customHeight="1">
      <c r="A11" s="14"/>
      <c r="B11" s="15"/>
      <c r="C11" s="14"/>
      <c r="D11" s="87"/>
      <c r="E11" s="87"/>
    </row>
    <row r="12" spans="1:8">
      <c r="B12" s="1"/>
      <c r="D12" s="4"/>
      <c r="E12" s="4"/>
    </row>
    <row r="13" spans="1:8">
      <c r="B13" s="1"/>
      <c r="D13" s="4"/>
      <c r="E13" s="4"/>
    </row>
    <row r="14" spans="1:8">
      <c r="B14" s="1"/>
      <c r="C14" s="5"/>
      <c r="D14" s="4"/>
      <c r="E14" s="4"/>
    </row>
    <row r="15" spans="1:8">
      <c r="B15" s="1"/>
      <c r="C15" s="5"/>
      <c r="D15" s="4"/>
      <c r="E15" s="4"/>
    </row>
    <row r="16" spans="1:8" ht="63.75" customHeight="1"/>
  </sheetData>
  <sheetProtection algorithmName="SHA-512" hashValue="O3UIS1zxmr7Nxigh9rNTyhsQecO2kfLAbXuWy0CiZr3NYyewpIUZ36R0GjUkzGGTKG85QDldBIM1uIw0D4N3ig==" saltValue="BGwUN7Ts6ZSQAMF4DvjPqQ==" spinCount="100000" sheet="1" objects="1" scenarios="1" selectLockedCells="1" selectUnlockedCells="1"/>
  <mergeCells count="2">
    <mergeCell ref="A2:E2"/>
    <mergeCell ref="D11:E11"/>
  </mergeCells>
  <printOptions gridLines="1"/>
  <pageMargins left="0.70866141732283472" right="0.70866141732283472" top="0.78740157480314965" bottom="0.78740157480314965" header="0.31496062992125984" footer="0.31496062992125984"/>
  <pageSetup paperSize="9" scale="1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82227-4540-46B8-883C-DBEF1A1DFF81}">
  <dimension ref="A1:I23"/>
  <sheetViews>
    <sheetView workbookViewId="0">
      <selection activeCell="F11" sqref="F11"/>
    </sheetView>
  </sheetViews>
  <sheetFormatPr baseColWidth="10" defaultRowHeight="14.4"/>
  <cols>
    <col min="1" max="1" width="17.88671875" bestFit="1" customWidth="1"/>
    <col min="2" max="2" width="17.6640625" bestFit="1" customWidth="1"/>
    <col min="231" max="231" width="31.88671875" customWidth="1"/>
    <col min="232" max="232" width="8.5546875" customWidth="1"/>
    <col min="233" max="233" width="2" customWidth="1"/>
    <col min="234" max="234" width="4.33203125" customWidth="1"/>
    <col min="235" max="235" width="3" customWidth="1"/>
    <col min="236" max="242" width="2.33203125" customWidth="1"/>
    <col min="243" max="244" width="0" hidden="1" customWidth="1"/>
    <col min="250" max="251" width="0" hidden="1" customWidth="1"/>
    <col min="487" max="487" width="31.88671875" customWidth="1"/>
    <col min="488" max="488" width="8.5546875" customWidth="1"/>
    <col min="489" max="489" width="2" customWidth="1"/>
    <col min="490" max="490" width="4.33203125" customWidth="1"/>
    <col min="491" max="491" width="3" customWidth="1"/>
    <col min="492" max="498" width="2.33203125" customWidth="1"/>
    <col min="499" max="500" width="0" hidden="1" customWidth="1"/>
    <col min="506" max="507" width="0" hidden="1" customWidth="1"/>
    <col min="743" max="743" width="31.88671875" customWidth="1"/>
    <col min="744" max="744" width="8.5546875" customWidth="1"/>
    <col min="745" max="745" width="2" customWidth="1"/>
    <col min="746" max="746" width="4.33203125" customWidth="1"/>
    <col min="747" max="747" width="3" customWidth="1"/>
    <col min="748" max="754" width="2.33203125" customWidth="1"/>
    <col min="755" max="756" width="0" hidden="1" customWidth="1"/>
    <col min="762" max="763" width="0" hidden="1" customWidth="1"/>
    <col min="999" max="999" width="31.88671875" customWidth="1"/>
    <col min="1000" max="1000" width="8.5546875" customWidth="1"/>
    <col min="1001" max="1001" width="2" customWidth="1"/>
    <col min="1002" max="1002" width="4.33203125" customWidth="1"/>
    <col min="1003" max="1003" width="3" customWidth="1"/>
    <col min="1004" max="1010" width="2.33203125" customWidth="1"/>
    <col min="1011" max="1012" width="0" hidden="1" customWidth="1"/>
    <col min="1018" max="1019" width="0" hidden="1" customWidth="1"/>
    <col min="1255" max="1255" width="31.88671875" customWidth="1"/>
    <col min="1256" max="1256" width="8.5546875" customWidth="1"/>
    <col min="1257" max="1257" width="2" customWidth="1"/>
    <col min="1258" max="1258" width="4.33203125" customWidth="1"/>
    <col min="1259" max="1259" width="3" customWidth="1"/>
    <col min="1260" max="1266" width="2.33203125" customWidth="1"/>
    <col min="1267" max="1268" width="0" hidden="1" customWidth="1"/>
    <col min="1274" max="1275" width="0" hidden="1" customWidth="1"/>
    <col min="1511" max="1511" width="31.88671875" customWidth="1"/>
    <col min="1512" max="1512" width="8.5546875" customWidth="1"/>
    <col min="1513" max="1513" width="2" customWidth="1"/>
    <col min="1514" max="1514" width="4.33203125" customWidth="1"/>
    <col min="1515" max="1515" width="3" customWidth="1"/>
    <col min="1516" max="1522" width="2.33203125" customWidth="1"/>
    <col min="1523" max="1524" width="0" hidden="1" customWidth="1"/>
    <col min="1530" max="1531" width="0" hidden="1" customWidth="1"/>
    <col min="1767" max="1767" width="31.88671875" customWidth="1"/>
    <col min="1768" max="1768" width="8.5546875" customWidth="1"/>
    <col min="1769" max="1769" width="2" customWidth="1"/>
    <col min="1770" max="1770" width="4.33203125" customWidth="1"/>
    <col min="1771" max="1771" width="3" customWidth="1"/>
    <col min="1772" max="1778" width="2.33203125" customWidth="1"/>
    <col min="1779" max="1780" width="0" hidden="1" customWidth="1"/>
    <col min="1786" max="1787" width="0" hidden="1" customWidth="1"/>
    <col min="2023" max="2023" width="31.88671875" customWidth="1"/>
    <col min="2024" max="2024" width="8.5546875" customWidth="1"/>
    <col min="2025" max="2025" width="2" customWidth="1"/>
    <col min="2026" max="2026" width="4.33203125" customWidth="1"/>
    <col min="2027" max="2027" width="3" customWidth="1"/>
    <col min="2028" max="2034" width="2.33203125" customWidth="1"/>
    <col min="2035" max="2036" width="0" hidden="1" customWidth="1"/>
    <col min="2042" max="2043" width="0" hidden="1" customWidth="1"/>
    <col min="2279" max="2279" width="31.88671875" customWidth="1"/>
    <col min="2280" max="2280" width="8.5546875" customWidth="1"/>
    <col min="2281" max="2281" width="2" customWidth="1"/>
    <col min="2282" max="2282" width="4.33203125" customWidth="1"/>
    <col min="2283" max="2283" width="3" customWidth="1"/>
    <col min="2284" max="2290" width="2.33203125" customWidth="1"/>
    <col min="2291" max="2292" width="0" hidden="1" customWidth="1"/>
    <col min="2298" max="2299" width="0" hidden="1" customWidth="1"/>
    <col min="2535" max="2535" width="31.88671875" customWidth="1"/>
    <col min="2536" max="2536" width="8.5546875" customWidth="1"/>
    <col min="2537" max="2537" width="2" customWidth="1"/>
    <col min="2538" max="2538" width="4.33203125" customWidth="1"/>
    <col min="2539" max="2539" width="3" customWidth="1"/>
    <col min="2540" max="2546" width="2.33203125" customWidth="1"/>
    <col min="2547" max="2548" width="0" hidden="1" customWidth="1"/>
    <col min="2554" max="2555" width="0" hidden="1" customWidth="1"/>
    <col min="2791" max="2791" width="31.88671875" customWidth="1"/>
    <col min="2792" max="2792" width="8.5546875" customWidth="1"/>
    <col min="2793" max="2793" width="2" customWidth="1"/>
    <col min="2794" max="2794" width="4.33203125" customWidth="1"/>
    <col min="2795" max="2795" width="3" customWidth="1"/>
    <col min="2796" max="2802" width="2.33203125" customWidth="1"/>
    <col min="2803" max="2804" width="0" hidden="1" customWidth="1"/>
    <col min="2810" max="2811" width="0" hidden="1" customWidth="1"/>
    <col min="3047" max="3047" width="31.88671875" customWidth="1"/>
    <col min="3048" max="3048" width="8.5546875" customWidth="1"/>
    <col min="3049" max="3049" width="2" customWidth="1"/>
    <col min="3050" max="3050" width="4.33203125" customWidth="1"/>
    <col min="3051" max="3051" width="3" customWidth="1"/>
    <col min="3052" max="3058" width="2.33203125" customWidth="1"/>
    <col min="3059" max="3060" width="0" hidden="1" customWidth="1"/>
    <col min="3066" max="3067" width="0" hidden="1" customWidth="1"/>
    <col min="3303" max="3303" width="31.88671875" customWidth="1"/>
    <col min="3304" max="3304" width="8.5546875" customWidth="1"/>
    <col min="3305" max="3305" width="2" customWidth="1"/>
    <col min="3306" max="3306" width="4.33203125" customWidth="1"/>
    <col min="3307" max="3307" width="3" customWidth="1"/>
    <col min="3308" max="3314" width="2.33203125" customWidth="1"/>
    <col min="3315" max="3316" width="0" hidden="1" customWidth="1"/>
    <col min="3322" max="3323" width="0" hidden="1" customWidth="1"/>
    <col min="3559" max="3559" width="31.88671875" customWidth="1"/>
    <col min="3560" max="3560" width="8.5546875" customWidth="1"/>
    <col min="3561" max="3561" width="2" customWidth="1"/>
    <col min="3562" max="3562" width="4.33203125" customWidth="1"/>
    <col min="3563" max="3563" width="3" customWidth="1"/>
    <col min="3564" max="3570" width="2.33203125" customWidth="1"/>
    <col min="3571" max="3572" width="0" hidden="1" customWidth="1"/>
    <col min="3578" max="3579" width="0" hidden="1" customWidth="1"/>
    <col min="3815" max="3815" width="31.88671875" customWidth="1"/>
    <col min="3816" max="3816" width="8.5546875" customWidth="1"/>
    <col min="3817" max="3817" width="2" customWidth="1"/>
    <col min="3818" max="3818" width="4.33203125" customWidth="1"/>
    <col min="3819" max="3819" width="3" customWidth="1"/>
    <col min="3820" max="3826" width="2.33203125" customWidth="1"/>
    <col min="3827" max="3828" width="0" hidden="1" customWidth="1"/>
    <col min="3834" max="3835" width="0" hidden="1" customWidth="1"/>
    <col min="4071" max="4071" width="31.88671875" customWidth="1"/>
    <col min="4072" max="4072" width="8.5546875" customWidth="1"/>
    <col min="4073" max="4073" width="2" customWidth="1"/>
    <col min="4074" max="4074" width="4.33203125" customWidth="1"/>
    <col min="4075" max="4075" width="3" customWidth="1"/>
    <col min="4076" max="4082" width="2.33203125" customWidth="1"/>
    <col min="4083" max="4084" width="0" hidden="1" customWidth="1"/>
    <col min="4090" max="4091" width="0" hidden="1" customWidth="1"/>
    <col min="4327" max="4327" width="31.88671875" customWidth="1"/>
    <col min="4328" max="4328" width="8.5546875" customWidth="1"/>
    <col min="4329" max="4329" width="2" customWidth="1"/>
    <col min="4330" max="4330" width="4.33203125" customWidth="1"/>
    <col min="4331" max="4331" width="3" customWidth="1"/>
    <col min="4332" max="4338" width="2.33203125" customWidth="1"/>
    <col min="4339" max="4340" width="0" hidden="1" customWidth="1"/>
    <col min="4346" max="4347" width="0" hidden="1" customWidth="1"/>
    <col min="4583" max="4583" width="31.88671875" customWidth="1"/>
    <col min="4584" max="4584" width="8.5546875" customWidth="1"/>
    <col min="4585" max="4585" width="2" customWidth="1"/>
    <col min="4586" max="4586" width="4.33203125" customWidth="1"/>
    <col min="4587" max="4587" width="3" customWidth="1"/>
    <col min="4588" max="4594" width="2.33203125" customWidth="1"/>
    <col min="4595" max="4596" width="0" hidden="1" customWidth="1"/>
    <col min="4602" max="4603" width="0" hidden="1" customWidth="1"/>
    <col min="4839" max="4839" width="31.88671875" customWidth="1"/>
    <col min="4840" max="4840" width="8.5546875" customWidth="1"/>
    <col min="4841" max="4841" width="2" customWidth="1"/>
    <col min="4842" max="4842" width="4.33203125" customWidth="1"/>
    <col min="4843" max="4843" width="3" customWidth="1"/>
    <col min="4844" max="4850" width="2.33203125" customWidth="1"/>
    <col min="4851" max="4852" width="0" hidden="1" customWidth="1"/>
    <col min="4858" max="4859" width="0" hidden="1" customWidth="1"/>
    <col min="5095" max="5095" width="31.88671875" customWidth="1"/>
    <col min="5096" max="5096" width="8.5546875" customWidth="1"/>
    <col min="5097" max="5097" width="2" customWidth="1"/>
    <col min="5098" max="5098" width="4.33203125" customWidth="1"/>
    <col min="5099" max="5099" width="3" customWidth="1"/>
    <col min="5100" max="5106" width="2.33203125" customWidth="1"/>
    <col min="5107" max="5108" width="0" hidden="1" customWidth="1"/>
    <col min="5114" max="5115" width="0" hidden="1" customWidth="1"/>
    <col min="5351" max="5351" width="31.88671875" customWidth="1"/>
    <col min="5352" max="5352" width="8.5546875" customWidth="1"/>
    <col min="5353" max="5353" width="2" customWidth="1"/>
    <col min="5354" max="5354" width="4.33203125" customWidth="1"/>
    <col min="5355" max="5355" width="3" customWidth="1"/>
    <col min="5356" max="5362" width="2.33203125" customWidth="1"/>
    <col min="5363" max="5364" width="0" hidden="1" customWidth="1"/>
    <col min="5370" max="5371" width="0" hidden="1" customWidth="1"/>
    <col min="5607" max="5607" width="31.88671875" customWidth="1"/>
    <col min="5608" max="5608" width="8.5546875" customWidth="1"/>
    <col min="5609" max="5609" width="2" customWidth="1"/>
    <col min="5610" max="5610" width="4.33203125" customWidth="1"/>
    <col min="5611" max="5611" width="3" customWidth="1"/>
    <col min="5612" max="5618" width="2.33203125" customWidth="1"/>
    <col min="5619" max="5620" width="0" hidden="1" customWidth="1"/>
    <col min="5626" max="5627" width="0" hidden="1" customWidth="1"/>
    <col min="5863" max="5863" width="31.88671875" customWidth="1"/>
    <col min="5864" max="5864" width="8.5546875" customWidth="1"/>
    <col min="5865" max="5865" width="2" customWidth="1"/>
    <col min="5866" max="5866" width="4.33203125" customWidth="1"/>
    <col min="5867" max="5867" width="3" customWidth="1"/>
    <col min="5868" max="5874" width="2.33203125" customWidth="1"/>
    <col min="5875" max="5876" width="0" hidden="1" customWidth="1"/>
    <col min="5882" max="5883" width="0" hidden="1" customWidth="1"/>
    <col min="6119" max="6119" width="31.88671875" customWidth="1"/>
    <col min="6120" max="6120" width="8.5546875" customWidth="1"/>
    <col min="6121" max="6121" width="2" customWidth="1"/>
    <col min="6122" max="6122" width="4.33203125" customWidth="1"/>
    <col min="6123" max="6123" width="3" customWidth="1"/>
    <col min="6124" max="6130" width="2.33203125" customWidth="1"/>
    <col min="6131" max="6132" width="0" hidden="1" customWidth="1"/>
    <col min="6138" max="6139" width="0" hidden="1" customWidth="1"/>
    <col min="6375" max="6375" width="31.88671875" customWidth="1"/>
    <col min="6376" max="6376" width="8.5546875" customWidth="1"/>
    <col min="6377" max="6377" width="2" customWidth="1"/>
    <col min="6378" max="6378" width="4.33203125" customWidth="1"/>
    <col min="6379" max="6379" width="3" customWidth="1"/>
    <col min="6380" max="6386" width="2.33203125" customWidth="1"/>
    <col min="6387" max="6388" width="0" hidden="1" customWidth="1"/>
    <col min="6394" max="6395" width="0" hidden="1" customWidth="1"/>
    <col min="6631" max="6631" width="31.88671875" customWidth="1"/>
    <col min="6632" max="6632" width="8.5546875" customWidth="1"/>
    <col min="6633" max="6633" width="2" customWidth="1"/>
    <col min="6634" max="6634" width="4.33203125" customWidth="1"/>
    <col min="6635" max="6635" width="3" customWidth="1"/>
    <col min="6636" max="6642" width="2.33203125" customWidth="1"/>
    <col min="6643" max="6644" width="0" hidden="1" customWidth="1"/>
    <col min="6650" max="6651" width="0" hidden="1" customWidth="1"/>
    <col min="6887" max="6887" width="31.88671875" customWidth="1"/>
    <col min="6888" max="6888" width="8.5546875" customWidth="1"/>
    <col min="6889" max="6889" width="2" customWidth="1"/>
    <col min="6890" max="6890" width="4.33203125" customWidth="1"/>
    <col min="6891" max="6891" width="3" customWidth="1"/>
    <col min="6892" max="6898" width="2.33203125" customWidth="1"/>
    <col min="6899" max="6900" width="0" hidden="1" customWidth="1"/>
    <col min="6906" max="6907" width="0" hidden="1" customWidth="1"/>
    <col min="7143" max="7143" width="31.88671875" customWidth="1"/>
    <col min="7144" max="7144" width="8.5546875" customWidth="1"/>
    <col min="7145" max="7145" width="2" customWidth="1"/>
    <col min="7146" max="7146" width="4.33203125" customWidth="1"/>
    <col min="7147" max="7147" width="3" customWidth="1"/>
    <col min="7148" max="7154" width="2.33203125" customWidth="1"/>
    <col min="7155" max="7156" width="0" hidden="1" customWidth="1"/>
    <col min="7162" max="7163" width="0" hidden="1" customWidth="1"/>
    <col min="7399" max="7399" width="31.88671875" customWidth="1"/>
    <col min="7400" max="7400" width="8.5546875" customWidth="1"/>
    <col min="7401" max="7401" width="2" customWidth="1"/>
    <col min="7402" max="7402" width="4.33203125" customWidth="1"/>
    <col min="7403" max="7403" width="3" customWidth="1"/>
    <col min="7404" max="7410" width="2.33203125" customWidth="1"/>
    <col min="7411" max="7412" width="0" hidden="1" customWidth="1"/>
    <col min="7418" max="7419" width="0" hidden="1" customWidth="1"/>
    <col min="7655" max="7655" width="31.88671875" customWidth="1"/>
    <col min="7656" max="7656" width="8.5546875" customWidth="1"/>
    <col min="7657" max="7657" width="2" customWidth="1"/>
    <col min="7658" max="7658" width="4.33203125" customWidth="1"/>
    <col min="7659" max="7659" width="3" customWidth="1"/>
    <col min="7660" max="7666" width="2.33203125" customWidth="1"/>
    <col min="7667" max="7668" width="0" hidden="1" customWidth="1"/>
    <col min="7674" max="7675" width="0" hidden="1" customWidth="1"/>
    <col min="7911" max="7911" width="31.88671875" customWidth="1"/>
    <col min="7912" max="7912" width="8.5546875" customWidth="1"/>
    <col min="7913" max="7913" width="2" customWidth="1"/>
    <col min="7914" max="7914" width="4.33203125" customWidth="1"/>
    <col min="7915" max="7915" width="3" customWidth="1"/>
    <col min="7916" max="7922" width="2.33203125" customWidth="1"/>
    <col min="7923" max="7924" width="0" hidden="1" customWidth="1"/>
    <col min="7930" max="7931" width="0" hidden="1" customWidth="1"/>
    <col min="8167" max="8167" width="31.88671875" customWidth="1"/>
    <col min="8168" max="8168" width="8.5546875" customWidth="1"/>
    <col min="8169" max="8169" width="2" customWidth="1"/>
    <col min="8170" max="8170" width="4.33203125" customWidth="1"/>
    <col min="8171" max="8171" width="3" customWidth="1"/>
    <col min="8172" max="8178" width="2.33203125" customWidth="1"/>
    <col min="8179" max="8180" width="0" hidden="1" customWidth="1"/>
    <col min="8186" max="8187" width="0" hidden="1" customWidth="1"/>
    <col min="8423" max="8423" width="31.88671875" customWidth="1"/>
    <col min="8424" max="8424" width="8.5546875" customWidth="1"/>
    <col min="8425" max="8425" width="2" customWidth="1"/>
    <col min="8426" max="8426" width="4.33203125" customWidth="1"/>
    <col min="8427" max="8427" width="3" customWidth="1"/>
    <col min="8428" max="8434" width="2.33203125" customWidth="1"/>
    <col min="8435" max="8436" width="0" hidden="1" customWidth="1"/>
    <col min="8442" max="8443" width="0" hidden="1" customWidth="1"/>
    <col min="8679" max="8679" width="31.88671875" customWidth="1"/>
    <col min="8680" max="8680" width="8.5546875" customWidth="1"/>
    <col min="8681" max="8681" width="2" customWidth="1"/>
    <col min="8682" max="8682" width="4.33203125" customWidth="1"/>
    <col min="8683" max="8683" width="3" customWidth="1"/>
    <col min="8684" max="8690" width="2.33203125" customWidth="1"/>
    <col min="8691" max="8692" width="0" hidden="1" customWidth="1"/>
    <col min="8698" max="8699" width="0" hidden="1" customWidth="1"/>
    <col min="8935" max="8935" width="31.88671875" customWidth="1"/>
    <col min="8936" max="8936" width="8.5546875" customWidth="1"/>
    <col min="8937" max="8937" width="2" customWidth="1"/>
    <col min="8938" max="8938" width="4.33203125" customWidth="1"/>
    <col min="8939" max="8939" width="3" customWidth="1"/>
    <col min="8940" max="8946" width="2.33203125" customWidth="1"/>
    <col min="8947" max="8948" width="0" hidden="1" customWidth="1"/>
    <col min="8954" max="8955" width="0" hidden="1" customWidth="1"/>
    <col min="9191" max="9191" width="31.88671875" customWidth="1"/>
    <col min="9192" max="9192" width="8.5546875" customWidth="1"/>
    <col min="9193" max="9193" width="2" customWidth="1"/>
    <col min="9194" max="9194" width="4.33203125" customWidth="1"/>
    <col min="9195" max="9195" width="3" customWidth="1"/>
    <col min="9196" max="9202" width="2.33203125" customWidth="1"/>
    <col min="9203" max="9204" width="0" hidden="1" customWidth="1"/>
    <col min="9210" max="9211" width="0" hidden="1" customWidth="1"/>
    <col min="9447" max="9447" width="31.88671875" customWidth="1"/>
    <col min="9448" max="9448" width="8.5546875" customWidth="1"/>
    <col min="9449" max="9449" width="2" customWidth="1"/>
    <col min="9450" max="9450" width="4.33203125" customWidth="1"/>
    <col min="9451" max="9451" width="3" customWidth="1"/>
    <col min="9452" max="9458" width="2.33203125" customWidth="1"/>
    <col min="9459" max="9460" width="0" hidden="1" customWidth="1"/>
    <col min="9466" max="9467" width="0" hidden="1" customWidth="1"/>
    <col min="9703" max="9703" width="31.88671875" customWidth="1"/>
    <col min="9704" max="9704" width="8.5546875" customWidth="1"/>
    <col min="9705" max="9705" width="2" customWidth="1"/>
    <col min="9706" max="9706" width="4.33203125" customWidth="1"/>
    <col min="9707" max="9707" width="3" customWidth="1"/>
    <col min="9708" max="9714" width="2.33203125" customWidth="1"/>
    <col min="9715" max="9716" width="0" hidden="1" customWidth="1"/>
    <col min="9722" max="9723" width="0" hidden="1" customWidth="1"/>
    <col min="9959" max="9959" width="31.88671875" customWidth="1"/>
    <col min="9960" max="9960" width="8.5546875" customWidth="1"/>
    <col min="9961" max="9961" width="2" customWidth="1"/>
    <col min="9962" max="9962" width="4.33203125" customWidth="1"/>
    <col min="9963" max="9963" width="3" customWidth="1"/>
    <col min="9964" max="9970" width="2.33203125" customWidth="1"/>
    <col min="9971" max="9972" width="0" hidden="1" customWidth="1"/>
    <col min="9978" max="9979" width="0" hidden="1" customWidth="1"/>
    <col min="10215" max="10215" width="31.88671875" customWidth="1"/>
    <col min="10216" max="10216" width="8.5546875" customWidth="1"/>
    <col min="10217" max="10217" width="2" customWidth="1"/>
    <col min="10218" max="10218" width="4.33203125" customWidth="1"/>
    <col min="10219" max="10219" width="3" customWidth="1"/>
    <col min="10220" max="10226" width="2.33203125" customWidth="1"/>
    <col min="10227" max="10228" width="0" hidden="1" customWidth="1"/>
    <col min="10234" max="10235" width="0" hidden="1" customWidth="1"/>
    <col min="10471" max="10471" width="31.88671875" customWidth="1"/>
    <col min="10472" max="10472" width="8.5546875" customWidth="1"/>
    <col min="10473" max="10473" width="2" customWidth="1"/>
    <col min="10474" max="10474" width="4.33203125" customWidth="1"/>
    <col min="10475" max="10475" width="3" customWidth="1"/>
    <col min="10476" max="10482" width="2.33203125" customWidth="1"/>
    <col min="10483" max="10484" width="0" hidden="1" customWidth="1"/>
    <col min="10490" max="10491" width="0" hidden="1" customWidth="1"/>
    <col min="10727" max="10727" width="31.88671875" customWidth="1"/>
    <col min="10728" max="10728" width="8.5546875" customWidth="1"/>
    <col min="10729" max="10729" width="2" customWidth="1"/>
    <col min="10730" max="10730" width="4.33203125" customWidth="1"/>
    <col min="10731" max="10731" width="3" customWidth="1"/>
    <col min="10732" max="10738" width="2.33203125" customWidth="1"/>
    <col min="10739" max="10740" width="0" hidden="1" customWidth="1"/>
    <col min="10746" max="10747" width="0" hidden="1" customWidth="1"/>
    <col min="10983" max="10983" width="31.88671875" customWidth="1"/>
    <col min="10984" max="10984" width="8.5546875" customWidth="1"/>
    <col min="10985" max="10985" width="2" customWidth="1"/>
    <col min="10986" max="10986" width="4.33203125" customWidth="1"/>
    <col min="10987" max="10987" width="3" customWidth="1"/>
    <col min="10988" max="10994" width="2.33203125" customWidth="1"/>
    <col min="10995" max="10996" width="0" hidden="1" customWidth="1"/>
    <col min="11002" max="11003" width="0" hidden="1" customWidth="1"/>
    <col min="11239" max="11239" width="31.88671875" customWidth="1"/>
    <col min="11240" max="11240" width="8.5546875" customWidth="1"/>
    <col min="11241" max="11241" width="2" customWidth="1"/>
    <col min="11242" max="11242" width="4.33203125" customWidth="1"/>
    <col min="11243" max="11243" width="3" customWidth="1"/>
    <col min="11244" max="11250" width="2.33203125" customWidth="1"/>
    <col min="11251" max="11252" width="0" hidden="1" customWidth="1"/>
    <col min="11258" max="11259" width="0" hidden="1" customWidth="1"/>
    <col min="11495" max="11495" width="31.88671875" customWidth="1"/>
    <col min="11496" max="11496" width="8.5546875" customWidth="1"/>
    <col min="11497" max="11497" width="2" customWidth="1"/>
    <col min="11498" max="11498" width="4.33203125" customWidth="1"/>
    <col min="11499" max="11499" width="3" customWidth="1"/>
    <col min="11500" max="11506" width="2.33203125" customWidth="1"/>
    <col min="11507" max="11508" width="0" hidden="1" customWidth="1"/>
    <col min="11514" max="11515" width="0" hidden="1" customWidth="1"/>
    <col min="11751" max="11751" width="31.88671875" customWidth="1"/>
    <col min="11752" max="11752" width="8.5546875" customWidth="1"/>
    <col min="11753" max="11753" width="2" customWidth="1"/>
    <col min="11754" max="11754" width="4.33203125" customWidth="1"/>
    <col min="11755" max="11755" width="3" customWidth="1"/>
    <col min="11756" max="11762" width="2.33203125" customWidth="1"/>
    <col min="11763" max="11764" width="0" hidden="1" customWidth="1"/>
    <col min="11770" max="11771" width="0" hidden="1" customWidth="1"/>
    <col min="12007" max="12007" width="31.88671875" customWidth="1"/>
    <col min="12008" max="12008" width="8.5546875" customWidth="1"/>
    <col min="12009" max="12009" width="2" customWidth="1"/>
    <col min="12010" max="12010" width="4.33203125" customWidth="1"/>
    <col min="12011" max="12011" width="3" customWidth="1"/>
    <col min="12012" max="12018" width="2.33203125" customWidth="1"/>
    <col min="12019" max="12020" width="0" hidden="1" customWidth="1"/>
    <col min="12026" max="12027" width="0" hidden="1" customWidth="1"/>
    <col min="12263" max="12263" width="31.88671875" customWidth="1"/>
    <col min="12264" max="12264" width="8.5546875" customWidth="1"/>
    <col min="12265" max="12265" width="2" customWidth="1"/>
    <col min="12266" max="12266" width="4.33203125" customWidth="1"/>
    <col min="12267" max="12267" width="3" customWidth="1"/>
    <col min="12268" max="12274" width="2.33203125" customWidth="1"/>
    <col min="12275" max="12276" width="0" hidden="1" customWidth="1"/>
    <col min="12282" max="12283" width="0" hidden="1" customWidth="1"/>
    <col min="12519" max="12519" width="31.88671875" customWidth="1"/>
    <col min="12520" max="12520" width="8.5546875" customWidth="1"/>
    <col min="12521" max="12521" width="2" customWidth="1"/>
    <col min="12522" max="12522" width="4.33203125" customWidth="1"/>
    <col min="12523" max="12523" width="3" customWidth="1"/>
    <col min="12524" max="12530" width="2.33203125" customWidth="1"/>
    <col min="12531" max="12532" width="0" hidden="1" customWidth="1"/>
    <col min="12538" max="12539" width="0" hidden="1" customWidth="1"/>
    <col min="12775" max="12775" width="31.88671875" customWidth="1"/>
    <col min="12776" max="12776" width="8.5546875" customWidth="1"/>
    <col min="12777" max="12777" width="2" customWidth="1"/>
    <col min="12778" max="12778" width="4.33203125" customWidth="1"/>
    <col min="12779" max="12779" width="3" customWidth="1"/>
    <col min="12780" max="12786" width="2.33203125" customWidth="1"/>
    <col min="12787" max="12788" width="0" hidden="1" customWidth="1"/>
    <col min="12794" max="12795" width="0" hidden="1" customWidth="1"/>
    <col min="13031" max="13031" width="31.88671875" customWidth="1"/>
    <col min="13032" max="13032" width="8.5546875" customWidth="1"/>
    <col min="13033" max="13033" width="2" customWidth="1"/>
    <col min="13034" max="13034" width="4.33203125" customWidth="1"/>
    <col min="13035" max="13035" width="3" customWidth="1"/>
    <col min="13036" max="13042" width="2.33203125" customWidth="1"/>
    <col min="13043" max="13044" width="0" hidden="1" customWidth="1"/>
    <col min="13050" max="13051" width="0" hidden="1" customWidth="1"/>
    <col min="13287" max="13287" width="31.88671875" customWidth="1"/>
    <col min="13288" max="13288" width="8.5546875" customWidth="1"/>
    <col min="13289" max="13289" width="2" customWidth="1"/>
    <col min="13290" max="13290" width="4.33203125" customWidth="1"/>
    <col min="13291" max="13291" width="3" customWidth="1"/>
    <col min="13292" max="13298" width="2.33203125" customWidth="1"/>
    <col min="13299" max="13300" width="0" hidden="1" customWidth="1"/>
    <col min="13306" max="13307" width="0" hidden="1" customWidth="1"/>
    <col min="13543" max="13543" width="31.88671875" customWidth="1"/>
    <col min="13544" max="13544" width="8.5546875" customWidth="1"/>
    <col min="13545" max="13545" width="2" customWidth="1"/>
    <col min="13546" max="13546" width="4.33203125" customWidth="1"/>
    <col min="13547" max="13547" width="3" customWidth="1"/>
    <col min="13548" max="13554" width="2.33203125" customWidth="1"/>
    <col min="13555" max="13556" width="0" hidden="1" customWidth="1"/>
    <col min="13562" max="13563" width="0" hidden="1" customWidth="1"/>
    <col min="13799" max="13799" width="31.88671875" customWidth="1"/>
    <col min="13800" max="13800" width="8.5546875" customWidth="1"/>
    <col min="13801" max="13801" width="2" customWidth="1"/>
    <col min="13802" max="13802" width="4.33203125" customWidth="1"/>
    <col min="13803" max="13803" width="3" customWidth="1"/>
    <col min="13804" max="13810" width="2.33203125" customWidth="1"/>
    <col min="13811" max="13812" width="0" hidden="1" customWidth="1"/>
    <col min="13818" max="13819" width="0" hidden="1" customWidth="1"/>
    <col min="14055" max="14055" width="31.88671875" customWidth="1"/>
    <col min="14056" max="14056" width="8.5546875" customWidth="1"/>
    <col min="14057" max="14057" width="2" customWidth="1"/>
    <col min="14058" max="14058" width="4.33203125" customWidth="1"/>
    <col min="14059" max="14059" width="3" customWidth="1"/>
    <col min="14060" max="14066" width="2.33203125" customWidth="1"/>
    <col min="14067" max="14068" width="0" hidden="1" customWidth="1"/>
    <col min="14074" max="14075" width="0" hidden="1" customWidth="1"/>
    <col min="14311" max="14311" width="31.88671875" customWidth="1"/>
    <col min="14312" max="14312" width="8.5546875" customWidth="1"/>
    <col min="14313" max="14313" width="2" customWidth="1"/>
    <col min="14314" max="14314" width="4.33203125" customWidth="1"/>
    <col min="14315" max="14315" width="3" customWidth="1"/>
    <col min="14316" max="14322" width="2.33203125" customWidth="1"/>
    <col min="14323" max="14324" width="0" hidden="1" customWidth="1"/>
    <col min="14330" max="14331" width="0" hidden="1" customWidth="1"/>
    <col min="14567" max="14567" width="31.88671875" customWidth="1"/>
    <col min="14568" max="14568" width="8.5546875" customWidth="1"/>
    <col min="14569" max="14569" width="2" customWidth="1"/>
    <col min="14570" max="14570" width="4.33203125" customWidth="1"/>
    <col min="14571" max="14571" width="3" customWidth="1"/>
    <col min="14572" max="14578" width="2.33203125" customWidth="1"/>
    <col min="14579" max="14580" width="0" hidden="1" customWidth="1"/>
    <col min="14586" max="14587" width="0" hidden="1" customWidth="1"/>
    <col min="14823" max="14823" width="31.88671875" customWidth="1"/>
    <col min="14824" max="14824" width="8.5546875" customWidth="1"/>
    <col min="14825" max="14825" width="2" customWidth="1"/>
    <col min="14826" max="14826" width="4.33203125" customWidth="1"/>
    <col min="14827" max="14827" width="3" customWidth="1"/>
    <col min="14828" max="14834" width="2.33203125" customWidth="1"/>
    <col min="14835" max="14836" width="0" hidden="1" customWidth="1"/>
    <col min="14842" max="14843" width="0" hidden="1" customWidth="1"/>
    <col min="15079" max="15079" width="31.88671875" customWidth="1"/>
    <col min="15080" max="15080" width="8.5546875" customWidth="1"/>
    <col min="15081" max="15081" width="2" customWidth="1"/>
    <col min="15082" max="15082" width="4.33203125" customWidth="1"/>
    <col min="15083" max="15083" width="3" customWidth="1"/>
    <col min="15084" max="15090" width="2.33203125" customWidth="1"/>
    <col min="15091" max="15092" width="0" hidden="1" customWidth="1"/>
    <col min="15098" max="15099" width="0" hidden="1" customWidth="1"/>
    <col min="15335" max="15335" width="31.88671875" customWidth="1"/>
    <col min="15336" max="15336" width="8.5546875" customWidth="1"/>
    <col min="15337" max="15337" width="2" customWidth="1"/>
    <col min="15338" max="15338" width="4.33203125" customWidth="1"/>
    <col min="15339" max="15339" width="3" customWidth="1"/>
    <col min="15340" max="15346" width="2.33203125" customWidth="1"/>
    <col min="15347" max="15348" width="0" hidden="1" customWidth="1"/>
    <col min="15354" max="15355" width="0" hidden="1" customWidth="1"/>
    <col min="15591" max="15591" width="31.88671875" customWidth="1"/>
    <col min="15592" max="15592" width="8.5546875" customWidth="1"/>
    <col min="15593" max="15593" width="2" customWidth="1"/>
    <col min="15594" max="15594" width="4.33203125" customWidth="1"/>
    <col min="15595" max="15595" width="3" customWidth="1"/>
    <col min="15596" max="15602" width="2.33203125" customWidth="1"/>
    <col min="15603" max="15604" width="0" hidden="1" customWidth="1"/>
    <col min="15610" max="15611" width="0" hidden="1" customWidth="1"/>
    <col min="15847" max="15847" width="31.88671875" customWidth="1"/>
    <col min="15848" max="15848" width="8.5546875" customWidth="1"/>
    <col min="15849" max="15849" width="2" customWidth="1"/>
    <col min="15850" max="15850" width="4.33203125" customWidth="1"/>
    <col min="15851" max="15851" width="3" customWidth="1"/>
    <col min="15852" max="15858" width="2.33203125" customWidth="1"/>
    <col min="15859" max="15860" width="0" hidden="1" customWidth="1"/>
    <col min="15866" max="15867" width="0" hidden="1" customWidth="1"/>
    <col min="16103" max="16103" width="31.88671875" customWidth="1"/>
    <col min="16104" max="16104" width="8.5546875" customWidth="1"/>
    <col min="16105" max="16105" width="2" customWidth="1"/>
    <col min="16106" max="16106" width="4.33203125" customWidth="1"/>
    <col min="16107" max="16107" width="3" customWidth="1"/>
    <col min="16108" max="16114" width="2.33203125" customWidth="1"/>
    <col min="16115" max="16116" width="0" hidden="1" customWidth="1"/>
    <col min="16122" max="16123" width="0" hidden="1" customWidth="1"/>
  </cols>
  <sheetData>
    <row r="1" spans="1:9">
      <c r="A1" t="s">
        <v>26</v>
      </c>
      <c r="B1" t="s">
        <v>27</v>
      </c>
      <c r="D1" t="s">
        <v>24</v>
      </c>
      <c r="I1" s="6"/>
    </row>
    <row r="2" spans="1:9">
      <c r="A2" s="7" t="s">
        <v>37</v>
      </c>
      <c r="B2" s="8" t="s">
        <v>37</v>
      </c>
      <c r="D2" t="s">
        <v>23</v>
      </c>
    </row>
    <row r="3" spans="1:9">
      <c r="A3" s="7" t="s">
        <v>28</v>
      </c>
      <c r="B3" s="8">
        <v>82.5</v>
      </c>
    </row>
    <row r="4" spans="1:9">
      <c r="A4" s="6" t="s">
        <v>6</v>
      </c>
      <c r="B4">
        <v>107.1</v>
      </c>
    </row>
    <row r="5" spans="1:9">
      <c r="A5" s="7" t="s">
        <v>7</v>
      </c>
      <c r="B5" s="8">
        <v>131.69999999999999</v>
      </c>
    </row>
    <row r="6" spans="1:9">
      <c r="A6" s="6" t="s">
        <v>8</v>
      </c>
      <c r="B6">
        <v>159.30000000000001</v>
      </c>
    </row>
    <row r="7" spans="1:9">
      <c r="A7" s="7" t="s">
        <v>9</v>
      </c>
      <c r="B7" s="8">
        <v>206.5</v>
      </c>
    </row>
    <row r="8" spans="1:9">
      <c r="A8" s="6" t="s">
        <v>10</v>
      </c>
      <c r="B8">
        <v>260.39999999999998</v>
      </c>
    </row>
    <row r="9" spans="1:9">
      <c r="A9" s="7" t="s">
        <v>11</v>
      </c>
      <c r="B9" s="8">
        <v>309.7</v>
      </c>
    </row>
    <row r="10" spans="1:9">
      <c r="A10" s="6" t="s">
        <v>12</v>
      </c>
      <c r="B10">
        <v>339.6</v>
      </c>
    </row>
    <row r="11" spans="1:9">
      <c r="A11" s="7" t="s">
        <v>13</v>
      </c>
      <c r="B11" s="8">
        <v>388.8</v>
      </c>
    </row>
    <row r="12" spans="1:9">
      <c r="A12" s="7" t="s">
        <v>146</v>
      </c>
      <c r="B12" s="8" t="s">
        <v>31</v>
      </c>
    </row>
    <row r="13" spans="1:9">
      <c r="A13" s="7" t="s">
        <v>37</v>
      </c>
      <c r="B13" s="8" t="s">
        <v>37</v>
      </c>
    </row>
    <row r="14" spans="1:9">
      <c r="A14" s="7" t="s">
        <v>14</v>
      </c>
      <c r="B14" s="8">
        <v>3.0680000000000001</v>
      </c>
    </row>
    <row r="15" spans="1:9">
      <c r="A15" s="6" t="s">
        <v>15</v>
      </c>
      <c r="B15">
        <v>4.0259999999999998</v>
      </c>
    </row>
    <row r="16" spans="1:9">
      <c r="A16" s="7" t="s">
        <v>16</v>
      </c>
      <c r="B16" s="8">
        <v>5.0469999999999997</v>
      </c>
    </row>
    <row r="17" spans="1:2">
      <c r="A17" s="6" t="s">
        <v>17</v>
      </c>
      <c r="B17">
        <v>6.0650000000000004</v>
      </c>
    </row>
    <row r="18" spans="1:2">
      <c r="A18" s="7" t="s">
        <v>18</v>
      </c>
      <c r="B18" s="8">
        <v>7.9809999999999999</v>
      </c>
    </row>
    <row r="19" spans="1:2">
      <c r="A19" s="6" t="s">
        <v>19</v>
      </c>
      <c r="B19">
        <v>10.02</v>
      </c>
    </row>
    <row r="20" spans="1:2">
      <c r="A20" s="7" t="s">
        <v>20</v>
      </c>
      <c r="B20" s="8">
        <v>12</v>
      </c>
    </row>
    <row r="21" spans="1:2">
      <c r="A21" s="6" t="s">
        <v>29</v>
      </c>
      <c r="B21">
        <v>13.25</v>
      </c>
    </row>
    <row r="22" spans="1:2">
      <c r="A22" s="7" t="s">
        <v>21</v>
      </c>
      <c r="B22" s="8">
        <v>15.25</v>
      </c>
    </row>
    <row r="23" spans="1:2">
      <c r="A23" s="7" t="s">
        <v>147</v>
      </c>
      <c r="B23" s="8" t="s">
        <v>32</v>
      </c>
    </row>
  </sheetData>
  <sheetProtection algorithmName="SHA-512" hashValue="H2PCC6nF+1H6rudSoNm60qImxaOMJ+UELEMLwktjS2NStz+xFVwTx4UyYBDf9QctihwTRJpUIczENEzjwMxCBg==" saltValue="+8RmDiVPSLUdn5cZqwYdIg==" spinCount="100000" sheet="1" objects="1" scenarios="1" selectLockedCells="1" selectUn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8</vt:i4>
      </vt:variant>
    </vt:vector>
  </HeadingPairs>
  <TitlesOfParts>
    <vt:vector size="12" baseType="lpstr">
      <vt:lpstr>User defined ID</vt:lpstr>
      <vt:lpstr>Readme</vt:lpstr>
      <vt:lpstr>Formel</vt:lpstr>
      <vt:lpstr>Geräte</vt:lpstr>
      <vt:lpstr>Readme!Druckbereich</vt:lpstr>
      <vt:lpstr>Ds</vt:lpstr>
      <vt:lpstr>DurchmesserKunde</vt:lpstr>
      <vt:lpstr>DurchmesserRef</vt:lpstr>
      <vt:lpstr>EingabeZoll</vt:lpstr>
      <vt:lpstr>Eintauchtiefe</vt:lpstr>
      <vt:lpstr>MBE</vt:lpstr>
      <vt:lpstr>Umrechnungsfaktor</vt:lpstr>
    </vt:vector>
  </TitlesOfParts>
  <Company>Kobold Messring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tropschug@kobold.com</dc:creator>
  <cp:lastModifiedBy>Tropschug Eva</cp:lastModifiedBy>
  <cp:lastPrinted>2025-01-24T07:40:07Z</cp:lastPrinted>
  <dcterms:created xsi:type="dcterms:W3CDTF">2025-01-17T07:02:37Z</dcterms:created>
  <dcterms:modified xsi:type="dcterms:W3CDTF">2025-05-09T08:42:48Z</dcterms:modified>
</cp:coreProperties>
</file>